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386" windowWidth="5835" windowHeight="6330" tabRatio="995" activeTab="0"/>
  </bookViews>
  <sheets>
    <sheet name="세출총괄표(사업예산)" sheetId="1" r:id="rId1"/>
    <sheet name="세출총괄표(사업예산) (일반)" sheetId="2" r:id="rId2"/>
    <sheet name="세출총괄표(사업예산) (특별)" sheetId="3" r:id="rId3"/>
    <sheet name="성질 (2)" sheetId="4" state="hidden" r:id="rId4"/>
  </sheets>
  <definedNames>
    <definedName name="_xlnm.Print_Titles" localSheetId="3">'성질 (2)'!$3:$4</definedName>
    <definedName name="_xlnm.Print_Titles" localSheetId="0">'세출총괄표(사업예산)'!$3:$5</definedName>
    <definedName name="_xlnm.Print_Titles" localSheetId="1">'세출총괄표(사업예산) (일반)'!$3:$5</definedName>
    <definedName name="_xlnm.Print_Titles" localSheetId="2">'세출총괄표(사업예산) (특별)'!$3:$5</definedName>
  </definedNames>
  <calcPr fullCalcOnLoad="1"/>
</workbook>
</file>

<file path=xl/sharedStrings.xml><?xml version="1.0" encoding="utf-8"?>
<sst xmlns="http://schemas.openxmlformats.org/spreadsheetml/2006/main" count="243" uniqueCount="203">
  <si>
    <t>(단위 : 천원)</t>
  </si>
  <si>
    <t>증  감  액</t>
  </si>
  <si>
    <t>구성비</t>
  </si>
  <si>
    <t>증감률</t>
  </si>
  <si>
    <t>합        계</t>
  </si>
  <si>
    <t>100 인건비</t>
  </si>
  <si>
    <t>101 인건비</t>
  </si>
  <si>
    <t>01 기본급</t>
  </si>
  <si>
    <t>02 수당</t>
  </si>
  <si>
    <t>03 기타직보수</t>
  </si>
  <si>
    <t>04 일용인부임</t>
  </si>
  <si>
    <t>200 물건비</t>
  </si>
  <si>
    <t>201 일반운영비</t>
  </si>
  <si>
    <t>202 여비</t>
  </si>
  <si>
    <t>01 국내여비</t>
  </si>
  <si>
    <t>03 국외여비</t>
  </si>
  <si>
    <t>04 외빈초청여비</t>
  </si>
  <si>
    <t>203 업무추진비</t>
  </si>
  <si>
    <t>204 복리후생비</t>
  </si>
  <si>
    <t>205 의회비</t>
  </si>
  <si>
    <t>01 의정활동비</t>
  </si>
  <si>
    <t>02 회의수당</t>
  </si>
  <si>
    <t>03 국내여비</t>
  </si>
  <si>
    <t>04 해외여비</t>
  </si>
  <si>
    <t>06 기관운영업무추진비</t>
  </si>
  <si>
    <t>206 재료비</t>
  </si>
  <si>
    <t>01 재료비</t>
  </si>
  <si>
    <t>02 일시사역인부임</t>
  </si>
  <si>
    <t>207 연구개발비</t>
  </si>
  <si>
    <t>01 학술용역비</t>
  </si>
  <si>
    <t>02 전산개발비</t>
  </si>
  <si>
    <t>03 시험연구비</t>
  </si>
  <si>
    <t>300 이전경비</t>
  </si>
  <si>
    <t>301 일반보상금</t>
  </si>
  <si>
    <t>01 사회보장적수혜금</t>
  </si>
  <si>
    <t>03 의용소방대지원경비</t>
  </si>
  <si>
    <t>07 민간인해외여비</t>
  </si>
  <si>
    <t>08 공익근무요원보상금</t>
  </si>
  <si>
    <t>303 포상금</t>
  </si>
  <si>
    <t>304 연금부담금등</t>
  </si>
  <si>
    <t>01 연금부담금</t>
  </si>
  <si>
    <t>305 배상금등</t>
  </si>
  <si>
    <t>306 출연금</t>
  </si>
  <si>
    <t>307 민간이전</t>
  </si>
  <si>
    <t>01 의료및구료비</t>
  </si>
  <si>
    <t>01 자치단체경상보조금</t>
  </si>
  <si>
    <t>311 차입금이자</t>
  </si>
  <si>
    <t>400 자본지출</t>
  </si>
  <si>
    <t>401 시설비및부대비</t>
  </si>
  <si>
    <t>01 시설비</t>
  </si>
  <si>
    <t>02 감리비</t>
  </si>
  <si>
    <t>03 시설부대비</t>
  </si>
  <si>
    <t>402 민간자본이전</t>
  </si>
  <si>
    <t>01 민간자본보조</t>
  </si>
  <si>
    <t>02 민간대행사업비</t>
  </si>
  <si>
    <t>01 자치단체자본보조</t>
  </si>
  <si>
    <t>405 자산취득비</t>
  </si>
  <si>
    <t>01 자산및물품취득비</t>
  </si>
  <si>
    <t>02 도서구입비</t>
  </si>
  <si>
    <t>500 융자및출자</t>
  </si>
  <si>
    <t>501 융자금</t>
  </si>
  <si>
    <t>01 민간융자금</t>
  </si>
  <si>
    <t>600 보전재원</t>
  </si>
  <si>
    <t>601 차입금원금</t>
  </si>
  <si>
    <t>700 내부거래</t>
  </si>
  <si>
    <t>801 예비비</t>
  </si>
  <si>
    <t>802 반환금기타</t>
  </si>
  <si>
    <t xml:space="preserve">  (2) 성 질 별</t>
  </si>
  <si>
    <t>(단위 : 천원)</t>
  </si>
  <si>
    <t>구        분</t>
  </si>
  <si>
    <t>예  산  액</t>
  </si>
  <si>
    <t>전년도예산액</t>
  </si>
  <si>
    <t>01 일반운영비</t>
  </si>
  <si>
    <t>02 행사지원비</t>
  </si>
  <si>
    <t>05 의정운영공통업무추진비</t>
  </si>
  <si>
    <t>07 의장단협의체부담금</t>
  </si>
  <si>
    <t>02 장학금및학자금</t>
  </si>
  <si>
    <t>09 행사실비보상금</t>
  </si>
  <si>
    <t>10 예술단원·운동부등보상</t>
  </si>
  <si>
    <t>11 기타보상금</t>
  </si>
  <si>
    <t>302 이주및재해보상금</t>
  </si>
  <si>
    <t>02 재해보상금</t>
  </si>
  <si>
    <t>02 국민건강보험금</t>
  </si>
  <si>
    <t>03 의원상해부담금</t>
  </si>
  <si>
    <t>01 출연금</t>
  </si>
  <si>
    <t>02 민간경상보조</t>
  </si>
  <si>
    <t>03 사회단체보조금</t>
  </si>
  <si>
    <t>04 민간행사보조·위탁</t>
  </si>
  <si>
    <t>05 민간위탁금</t>
  </si>
  <si>
    <t>07 연금지급금</t>
  </si>
  <si>
    <t>308 자치단체등이전</t>
  </si>
  <si>
    <t>02 징수교부금</t>
  </si>
  <si>
    <t>04 재정보전금</t>
  </si>
  <si>
    <t>05 자치단체간부담금</t>
  </si>
  <si>
    <t>06 교육기관에대한보조금</t>
  </si>
  <si>
    <t>08 기타부담금</t>
  </si>
  <si>
    <t>309 공기업경상전출금</t>
  </si>
  <si>
    <t>01 시도지역개발기금융자금상환이자</t>
  </si>
  <si>
    <t>03 기타차입금상환이자</t>
  </si>
  <si>
    <t>403 자치단체등자본이전</t>
  </si>
  <si>
    <t>02 공기관등에대한대행사업비</t>
  </si>
  <si>
    <t>03 예비군육성지원자본보조</t>
  </si>
  <si>
    <t>02 통화금융기관융자금</t>
  </si>
  <si>
    <t>01 시도지역개발기금융자금상환</t>
  </si>
  <si>
    <t>04 기타국내차입금상환</t>
  </si>
  <si>
    <t>701 기타회계전출금</t>
  </si>
  <si>
    <t>702 기금전출금</t>
  </si>
  <si>
    <t>703 교육비특별회계전출금</t>
  </si>
  <si>
    <t>800 예비비및기타</t>
  </si>
  <si>
    <t>01 국고보조금반환금</t>
  </si>
  <si>
    <t>03 과오납금등</t>
  </si>
  <si>
    <t>세 출 예 산  사 업 총 괄</t>
  </si>
  <si>
    <t>(단위 : 천원)</t>
  </si>
  <si>
    <t>구        분</t>
  </si>
  <si>
    <r>
      <t xml:space="preserve">예 </t>
    </r>
    <r>
      <rPr>
        <sz val="12"/>
        <rFont val="바탕체"/>
        <family val="1"/>
      </rPr>
      <t xml:space="preserve"> </t>
    </r>
    <r>
      <rPr>
        <sz val="12"/>
        <rFont val="바탕체"/>
        <family val="1"/>
      </rPr>
      <t>산</t>
    </r>
    <r>
      <rPr>
        <sz val="12"/>
        <rFont val="바탕체"/>
        <family val="1"/>
      </rPr>
      <t xml:space="preserve">  </t>
    </r>
    <r>
      <rPr>
        <sz val="12"/>
        <rFont val="바탕체"/>
        <family val="1"/>
      </rPr>
      <t>액</t>
    </r>
  </si>
  <si>
    <t>정 책 사 업</t>
  </si>
  <si>
    <t>행정운영경비</t>
  </si>
  <si>
    <t>재 무 활 동</t>
  </si>
  <si>
    <t>구성비</t>
  </si>
  <si>
    <t>총        계</t>
  </si>
  <si>
    <t>읍  면</t>
  </si>
  <si>
    <t>산청읍</t>
  </si>
  <si>
    <t>차황면</t>
  </si>
  <si>
    <t>오부면</t>
  </si>
  <si>
    <t>금서면</t>
  </si>
  <si>
    <t>생초면</t>
  </si>
  <si>
    <t>삼장면</t>
  </si>
  <si>
    <t>시천면</t>
  </si>
  <si>
    <t>단성면</t>
  </si>
  <si>
    <t>신안면</t>
  </si>
  <si>
    <t>생비량면</t>
  </si>
  <si>
    <t>신등면</t>
  </si>
  <si>
    <t>사업소</t>
  </si>
  <si>
    <t>환경관리사업소</t>
  </si>
  <si>
    <t>추모공원관리사업소</t>
  </si>
  <si>
    <t>직속기관</t>
  </si>
  <si>
    <t>보건의료원</t>
  </si>
  <si>
    <t>농업기술센터</t>
  </si>
  <si>
    <t>외청</t>
  </si>
  <si>
    <t>의회사무과</t>
  </si>
  <si>
    <t>본청</t>
  </si>
  <si>
    <t>기획감사실</t>
  </si>
  <si>
    <t>행정과</t>
  </si>
  <si>
    <t>재무과</t>
  </si>
  <si>
    <t>종합민원실</t>
  </si>
  <si>
    <t>문화관광과</t>
  </si>
  <si>
    <t>주민생활지원과</t>
  </si>
  <si>
    <t>주민복지과</t>
  </si>
  <si>
    <t>경제도시과</t>
  </si>
  <si>
    <t>건설과</t>
  </si>
  <si>
    <t>재난관리과</t>
  </si>
  <si>
    <t>산림약초특화단</t>
  </si>
  <si>
    <t>(단위 : 천원)</t>
  </si>
  <si>
    <r>
      <t xml:space="preserve">예 </t>
    </r>
    <r>
      <rPr>
        <sz val="12"/>
        <rFont val="바탕체"/>
        <family val="1"/>
      </rPr>
      <t xml:space="preserve"> </t>
    </r>
    <r>
      <rPr>
        <sz val="12"/>
        <rFont val="바탕체"/>
        <family val="1"/>
      </rPr>
      <t>산</t>
    </r>
    <r>
      <rPr>
        <sz val="12"/>
        <rFont val="바탕체"/>
        <family val="1"/>
      </rPr>
      <t xml:space="preserve">  </t>
    </r>
    <r>
      <rPr>
        <sz val="12"/>
        <rFont val="바탕체"/>
        <family val="1"/>
      </rPr>
      <t>액</t>
    </r>
  </si>
  <si>
    <t>세 출 예 산  사 업 총 괄</t>
  </si>
  <si>
    <t>구        분</t>
  </si>
  <si>
    <r>
      <t xml:space="preserve">예 </t>
    </r>
    <r>
      <rPr>
        <sz val="12"/>
        <rFont val="바탕체"/>
        <family val="1"/>
      </rPr>
      <t xml:space="preserve"> </t>
    </r>
    <r>
      <rPr>
        <sz val="12"/>
        <rFont val="바탕체"/>
        <family val="1"/>
      </rPr>
      <t>산</t>
    </r>
    <r>
      <rPr>
        <sz val="12"/>
        <rFont val="바탕체"/>
        <family val="1"/>
      </rPr>
      <t xml:space="preserve">  </t>
    </r>
    <r>
      <rPr>
        <sz val="12"/>
        <rFont val="바탕체"/>
        <family val="1"/>
      </rPr>
      <t>액</t>
    </r>
  </si>
  <si>
    <t>정 책 사 업</t>
  </si>
  <si>
    <t>행정운영경비</t>
  </si>
  <si>
    <t>재 무 활 동</t>
  </si>
  <si>
    <t>구성비</t>
  </si>
  <si>
    <t>총        계</t>
  </si>
  <si>
    <t>구        분</t>
  </si>
  <si>
    <t>정 책 사 업</t>
  </si>
  <si>
    <t>행정운영경비</t>
  </si>
  <si>
    <t>재 무 활 동</t>
  </si>
  <si>
    <t>구성비</t>
  </si>
  <si>
    <t>총        계</t>
  </si>
  <si>
    <t>본청</t>
  </si>
  <si>
    <t>기획감사실</t>
  </si>
  <si>
    <t>행정과</t>
  </si>
  <si>
    <t>재무과</t>
  </si>
  <si>
    <t>종합민원실</t>
  </si>
  <si>
    <t>문화관광과</t>
  </si>
  <si>
    <t>주민생활지원과</t>
  </si>
  <si>
    <t>주민복지과</t>
  </si>
  <si>
    <t>경제도시과</t>
  </si>
  <si>
    <t>건설과</t>
  </si>
  <si>
    <t>재난관리과</t>
  </si>
  <si>
    <t>산림약초특화단</t>
  </si>
  <si>
    <t>직속기관</t>
  </si>
  <si>
    <t>보건의료원</t>
  </si>
  <si>
    <t>농업기술센터</t>
  </si>
  <si>
    <t>외청</t>
  </si>
  <si>
    <t>의회사무과</t>
  </si>
  <si>
    <t>사업소</t>
  </si>
  <si>
    <t>환경관리사업소</t>
  </si>
  <si>
    <t>추모공원관리사업소</t>
  </si>
  <si>
    <t>읍  면</t>
  </si>
  <si>
    <t>산청읍</t>
  </si>
  <si>
    <t>차황면</t>
  </si>
  <si>
    <t>오부면</t>
  </si>
  <si>
    <t>생초면</t>
  </si>
  <si>
    <t>금서면</t>
  </si>
  <si>
    <t>삼장면</t>
  </si>
  <si>
    <t>시천면</t>
  </si>
  <si>
    <t>단성면</t>
  </si>
  <si>
    <t>신안면</t>
  </si>
  <si>
    <t>생비량면</t>
  </si>
  <si>
    <t>신등면</t>
  </si>
  <si>
    <t>합계(일반회계, 기타특별회계)</t>
  </si>
  <si>
    <t>(기타특별회계)</t>
  </si>
  <si>
    <t>(일반회계)</t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</si>
</sst>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##"/>
    <numFmt numFmtId="185" formatCode="0.0"/>
    <numFmt numFmtId="186" formatCode="#,##0.0"/>
    <numFmt numFmtId="187" formatCode="#,##0;&quot;△&quot;#,##0;\-"/>
    <numFmt numFmtId="188" formatCode="#,##0.0;&quot;△&quot;#,##0.0;\-"/>
    <numFmt numFmtId="189" formatCode="0.000"/>
    <numFmt numFmtId="190" formatCode="_ * #,##0.0_ ;_ * \-#,##0.0_ ;_ * &quot;-&quot;_ ;_ @_ "/>
    <numFmt numFmtId="191" formatCode="0.0000"/>
    <numFmt numFmtId="192" formatCode="#,##0_-;&quot;△&quot;#,##0_-;\-"/>
    <numFmt numFmtId="193" formatCode="#,##0.0_-;&quot;△&quot;#,##0.0_-;\-"/>
    <numFmt numFmtId="194" formatCode="0.0%"/>
    <numFmt numFmtId="195" formatCode="0.0%;&quot;△&quot;0.0%;"/>
    <numFmt numFmtId="196" formatCode="_-* #,##0_-;&quot;△&quot;#,##0_-;_-* &quot;-&quot;_-;_-@_-"/>
    <numFmt numFmtId="197" formatCode="#,##0;&quot;△&quot;#,##0"/>
    <numFmt numFmtId="198" formatCode="#,##0.00;&quot;△&quot;#,##0.00"/>
    <numFmt numFmtId="199" formatCode="0.00_);[Red]\(0.00\)"/>
  </numFmts>
  <fonts count="14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4"/>
      <name val="바탕체"/>
      <family val="1"/>
    </font>
    <font>
      <sz val="8"/>
      <name val="바탕"/>
      <family val="1"/>
    </font>
    <font>
      <b/>
      <sz val="14"/>
      <name val="바탕체"/>
      <family val="1"/>
    </font>
    <font>
      <sz val="22"/>
      <name val="HY견명조"/>
      <family val="1"/>
    </font>
    <font>
      <b/>
      <sz val="16.5"/>
      <name val="바탕체"/>
      <family val="1"/>
    </font>
    <font>
      <sz val="28"/>
      <name val="바탕체"/>
      <family val="1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  <font>
      <sz val="22"/>
      <name val="바탕체"/>
      <family val="1"/>
    </font>
    <font>
      <sz val="16"/>
      <name val="바탕체"/>
      <family val="1"/>
    </font>
  </fonts>
  <fills count="2">
    <fill>
      <patternFill/>
    </fill>
    <fill>
      <patternFill patternType="gray125"/>
    </fill>
  </fills>
  <borders count="10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medium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 applyAlignment="1">
      <alignment vertical="center"/>
    </xf>
    <xf numFmtId="185" fontId="0" fillId="0" borderId="2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185" fontId="0" fillId="0" borderId="6" xfId="0" applyNumberFormat="1" applyBorder="1" applyAlignment="1">
      <alignment vertical="center"/>
    </xf>
    <xf numFmtId="188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185" fontId="0" fillId="0" borderId="4" xfId="0" applyNumberFormat="1" applyBorder="1" applyAlignment="1">
      <alignment vertical="center"/>
    </xf>
    <xf numFmtId="188" fontId="0" fillId="0" borderId="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185" fontId="0" fillId="0" borderId="9" xfId="0" applyNumberFormat="1" applyBorder="1" applyAlignment="1">
      <alignment vertical="center"/>
    </xf>
    <xf numFmtId="188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" xfId="0" applyNumberFormat="1" applyBorder="1" applyAlignment="1">
      <alignment horizontal="right" vertical="center"/>
    </xf>
    <xf numFmtId="187" fontId="0" fillId="0" borderId="8" xfId="0" applyNumberFormat="1" applyBorder="1" applyAlignment="1">
      <alignment horizontal="right" vertical="center"/>
    </xf>
    <xf numFmtId="187" fontId="0" fillId="0" borderId="5" xfId="0" applyNumberFormat="1" applyBorder="1" applyAlignment="1">
      <alignment horizontal="right" vertical="center"/>
    </xf>
    <xf numFmtId="187" fontId="0" fillId="0" borderId="7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3" fontId="0" fillId="0" borderId="22" xfId="0" applyNumberFormat="1" applyBorder="1" applyAlignment="1">
      <alignment vertical="center"/>
    </xf>
    <xf numFmtId="185" fontId="0" fillId="0" borderId="23" xfId="0" applyNumberFormat="1" applyBorder="1" applyAlignment="1">
      <alignment vertical="center"/>
    </xf>
    <xf numFmtId="187" fontId="0" fillId="0" borderId="22" xfId="0" applyNumberFormat="1" applyBorder="1" applyAlignment="1">
      <alignment horizontal="right" vertical="center"/>
    </xf>
    <xf numFmtId="188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left" vertical="center"/>
    </xf>
    <xf numFmtId="3" fontId="0" fillId="0" borderId="25" xfId="0" applyNumberFormat="1" applyBorder="1" applyAlignment="1">
      <alignment vertical="center"/>
    </xf>
    <xf numFmtId="185" fontId="0" fillId="0" borderId="26" xfId="0" applyNumberFormat="1" applyBorder="1" applyAlignment="1">
      <alignment vertical="center"/>
    </xf>
    <xf numFmtId="187" fontId="0" fillId="0" borderId="25" xfId="0" applyNumberFormat="1" applyBorder="1" applyAlignment="1">
      <alignment horizontal="right" vertical="center"/>
    </xf>
    <xf numFmtId="188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187" fontId="0" fillId="0" borderId="5" xfId="17" applyNumberFormat="1" applyBorder="1" applyAlignment="1">
      <alignment vertical="center"/>
    </xf>
    <xf numFmtId="187" fontId="0" fillId="0" borderId="1" xfId="0" applyNumberFormat="1" applyBorder="1" applyAlignment="1">
      <alignment vertical="center"/>
    </xf>
    <xf numFmtId="187" fontId="0" fillId="0" borderId="5" xfId="0" applyNumberFormat="1" applyBorder="1" applyAlignment="1">
      <alignment vertical="center"/>
    </xf>
    <xf numFmtId="187" fontId="0" fillId="0" borderId="8" xfId="0" applyNumberFormat="1" applyBorder="1" applyAlignment="1">
      <alignment vertical="center"/>
    </xf>
    <xf numFmtId="187" fontId="0" fillId="0" borderId="12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1" fontId="0" fillId="0" borderId="31" xfId="17" applyFont="1" applyBorder="1" applyAlignment="1">
      <alignment vertical="center"/>
    </xf>
    <xf numFmtId="181" fontId="0" fillId="0" borderId="32" xfId="17" applyFont="1" applyBorder="1" applyAlignment="1">
      <alignment vertical="center"/>
    </xf>
    <xf numFmtId="187" fontId="0" fillId="0" borderId="33" xfId="0" applyNumberFormat="1" applyBorder="1" applyAlignment="1">
      <alignment horizontal="right" vertical="center"/>
    </xf>
    <xf numFmtId="181" fontId="0" fillId="0" borderId="34" xfId="17" applyFont="1" applyBorder="1" applyAlignment="1">
      <alignment vertical="center"/>
    </xf>
    <xf numFmtId="0" fontId="0" fillId="0" borderId="35" xfId="0" applyBorder="1" applyAlignment="1">
      <alignment horizontal="left" vertical="center"/>
    </xf>
    <xf numFmtId="181" fontId="0" fillId="0" borderId="36" xfId="17" applyFont="1" applyBorder="1" applyAlignment="1">
      <alignment vertical="center"/>
    </xf>
    <xf numFmtId="187" fontId="0" fillId="0" borderId="37" xfId="0" applyNumberFormat="1" applyBorder="1" applyAlignment="1">
      <alignment horizontal="right" vertical="center"/>
    </xf>
    <xf numFmtId="181" fontId="0" fillId="0" borderId="38" xfId="17" applyFont="1" applyBorder="1" applyAlignment="1">
      <alignment vertical="center"/>
    </xf>
    <xf numFmtId="187" fontId="0" fillId="0" borderId="39" xfId="0" applyNumberFormat="1" applyBorder="1" applyAlignment="1">
      <alignment horizontal="right" vertical="center"/>
    </xf>
    <xf numFmtId="187" fontId="0" fillId="0" borderId="40" xfId="0" applyNumberFormat="1" applyBorder="1" applyAlignment="1">
      <alignment horizontal="right" vertical="center"/>
    </xf>
    <xf numFmtId="181" fontId="0" fillId="0" borderId="41" xfId="17" applyFont="1" applyBorder="1" applyAlignment="1">
      <alignment vertical="center"/>
    </xf>
    <xf numFmtId="2" fontId="0" fillId="0" borderId="32" xfId="0" applyNumberFormat="1" applyBorder="1" applyAlignment="1">
      <alignment vertical="center"/>
    </xf>
    <xf numFmtId="187" fontId="0" fillId="0" borderId="32" xfId="0" applyNumberFormat="1" applyBorder="1" applyAlignment="1">
      <alignment horizontal="right" vertical="center"/>
    </xf>
    <xf numFmtId="0" fontId="0" fillId="0" borderId="42" xfId="0" applyBorder="1" applyAlignment="1">
      <alignment horizontal="left" vertical="center"/>
    </xf>
    <xf numFmtId="187" fontId="0" fillId="0" borderId="43" xfId="0" applyNumberForma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181" fontId="0" fillId="0" borderId="10" xfId="17" applyFon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0" fillId="0" borderId="38" xfId="0" applyNumberForma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2" fontId="0" fillId="0" borderId="50" xfId="0" applyNumberFormat="1" applyBorder="1" applyAlignment="1">
      <alignment vertical="center"/>
    </xf>
    <xf numFmtId="181" fontId="0" fillId="0" borderId="31" xfId="17" applyFont="1" applyBorder="1" applyAlignment="1">
      <alignment horizontal="center" vertical="center"/>
    </xf>
    <xf numFmtId="181" fontId="0" fillId="0" borderId="32" xfId="17" applyFont="1" applyBorder="1" applyAlignment="1">
      <alignment horizontal="center" vertical="center"/>
    </xf>
    <xf numFmtId="181" fontId="9" fillId="0" borderId="0" xfId="17" applyFont="1" applyAlignment="1">
      <alignment horizontal="centerContinuous" vertical="center"/>
    </xf>
    <xf numFmtId="181" fontId="0" fillId="0" borderId="0" xfId="17" applyAlignment="1">
      <alignment vertical="center"/>
    </xf>
    <xf numFmtId="181" fontId="0" fillId="0" borderId="46" xfId="17" applyBorder="1" applyAlignment="1">
      <alignment vertical="center"/>
    </xf>
    <xf numFmtId="181" fontId="0" fillId="0" borderId="1" xfId="17" applyBorder="1" applyAlignment="1">
      <alignment vertical="center"/>
    </xf>
    <xf numFmtId="181" fontId="0" fillId="0" borderId="1" xfId="17" applyBorder="1" applyAlignment="1">
      <alignment horizontal="right" vertical="center"/>
    </xf>
    <xf numFmtId="181" fontId="0" fillId="0" borderId="8" xfId="17" applyBorder="1" applyAlignment="1">
      <alignment horizontal="right" vertical="center"/>
    </xf>
    <xf numFmtId="181" fontId="0" fillId="0" borderId="5" xfId="17" applyBorder="1" applyAlignment="1">
      <alignment horizontal="right" vertical="center"/>
    </xf>
    <xf numFmtId="181" fontId="0" fillId="0" borderId="47" xfId="17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181" fontId="0" fillId="0" borderId="0" xfId="17" applyFont="1" applyAlignment="1">
      <alignment/>
    </xf>
    <xf numFmtId="181" fontId="4" fillId="0" borderId="0" xfId="17" applyFont="1" applyAlignment="1">
      <alignment/>
    </xf>
    <xf numFmtId="181" fontId="0" fillId="0" borderId="25" xfId="17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2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2" fontId="0" fillId="0" borderId="59" xfId="0" applyNumberFormat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2" fontId="0" fillId="0" borderId="64" xfId="0" applyNumberFormat="1" applyBorder="1" applyAlignment="1">
      <alignment horizontal="center" vertical="center"/>
    </xf>
    <xf numFmtId="181" fontId="0" fillId="0" borderId="65" xfId="17" applyBorder="1" applyAlignment="1">
      <alignment vertical="center"/>
    </xf>
    <xf numFmtId="181" fontId="0" fillId="0" borderId="66" xfId="17" applyBorder="1" applyAlignment="1">
      <alignment horizontal="right" vertical="center"/>
    </xf>
    <xf numFmtId="2" fontId="0" fillId="0" borderId="67" xfId="0" applyNumberFormat="1" applyBorder="1" applyAlignment="1">
      <alignment horizontal="center" vertical="center"/>
    </xf>
    <xf numFmtId="2" fontId="0" fillId="0" borderId="55" xfId="0" applyNumberFormat="1" applyBorder="1" applyAlignment="1">
      <alignment vertical="center"/>
    </xf>
    <xf numFmtId="2" fontId="0" fillId="0" borderId="57" xfId="0" applyNumberFormat="1" applyBorder="1" applyAlignment="1">
      <alignment vertical="center"/>
    </xf>
    <xf numFmtId="2" fontId="0" fillId="0" borderId="59" xfId="0" applyNumberFormat="1" applyBorder="1" applyAlignment="1">
      <alignment vertical="center"/>
    </xf>
    <xf numFmtId="2" fontId="0" fillId="0" borderId="60" xfId="0" applyNumberFormat="1" applyBorder="1" applyAlignment="1">
      <alignment vertical="center"/>
    </xf>
    <xf numFmtId="2" fontId="0" fillId="0" borderId="61" xfId="0" applyNumberFormat="1" applyBorder="1" applyAlignment="1">
      <alignment vertical="center"/>
    </xf>
    <xf numFmtId="181" fontId="0" fillId="0" borderId="64" xfId="17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2" fontId="0" fillId="0" borderId="64" xfId="0" applyNumberFormat="1" applyBorder="1" applyAlignment="1">
      <alignment vertical="center"/>
    </xf>
    <xf numFmtId="187" fontId="0" fillId="0" borderId="66" xfId="0" applyNumberFormat="1" applyBorder="1" applyAlignment="1">
      <alignment horizontal="right" vertical="center"/>
    </xf>
    <xf numFmtId="2" fontId="0" fillId="0" borderId="67" xfId="0" applyNumberFormat="1" applyBorder="1" applyAlignment="1">
      <alignment vertical="center"/>
    </xf>
    <xf numFmtId="0" fontId="0" fillId="0" borderId="69" xfId="0" applyBorder="1" applyAlignment="1">
      <alignment horizontal="center" vertical="center"/>
    </xf>
    <xf numFmtId="2" fontId="0" fillId="0" borderId="70" xfId="0" applyNumberFormat="1" applyBorder="1" applyAlignment="1">
      <alignment vertical="center"/>
    </xf>
    <xf numFmtId="2" fontId="0" fillId="0" borderId="71" xfId="0" applyNumberFormat="1" applyBorder="1" applyAlignment="1">
      <alignment vertical="center"/>
    </xf>
    <xf numFmtId="2" fontId="0" fillId="0" borderId="72" xfId="0" applyNumberFormat="1" applyBorder="1" applyAlignment="1">
      <alignment vertical="center"/>
    </xf>
    <xf numFmtId="2" fontId="0" fillId="0" borderId="73" xfId="0" applyNumberFormat="1" applyBorder="1" applyAlignment="1">
      <alignment vertical="center"/>
    </xf>
    <xf numFmtId="2" fontId="0" fillId="0" borderId="54" xfId="0" applyNumberFormat="1" applyBorder="1" applyAlignment="1">
      <alignment vertical="center"/>
    </xf>
    <xf numFmtId="2" fontId="0" fillId="0" borderId="74" xfId="0" applyNumberFormat="1" applyBorder="1" applyAlignment="1">
      <alignment vertical="center"/>
    </xf>
    <xf numFmtId="181" fontId="0" fillId="0" borderId="1" xfId="17" applyFon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181" fontId="0" fillId="0" borderId="75" xfId="17" applyBorder="1" applyAlignment="1">
      <alignment horizontal="center" vertical="center"/>
    </xf>
    <xf numFmtId="181" fontId="0" fillId="0" borderId="39" xfId="17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1" fontId="0" fillId="0" borderId="76" xfId="17" applyFont="1" applyBorder="1" applyAlignment="1">
      <alignment horizontal="center" vertical="center"/>
    </xf>
    <xf numFmtId="181" fontId="0" fillId="0" borderId="41" xfId="17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181" fontId="9" fillId="0" borderId="0" xfId="17" applyFont="1" applyAlignment="1">
      <alignment horizontal="center" vertical="center"/>
    </xf>
    <xf numFmtId="181" fontId="0" fillId="0" borderId="0" xfId="17" applyAlignment="1">
      <alignment horizontal="center" vertical="center"/>
    </xf>
    <xf numFmtId="181" fontId="0" fillId="0" borderId="51" xfId="17" applyBorder="1" applyAlignment="1">
      <alignment horizontal="center" vertical="center"/>
    </xf>
    <xf numFmtId="181" fontId="0" fillId="0" borderId="80" xfId="17" applyBorder="1" applyAlignment="1">
      <alignment horizontal="center" vertical="center"/>
    </xf>
    <xf numFmtId="181" fontId="0" fillId="0" borderId="46" xfId="17" applyBorder="1" applyAlignment="1">
      <alignment horizontal="center" vertical="center"/>
    </xf>
    <xf numFmtId="181" fontId="0" fillId="0" borderId="47" xfId="17" applyBorder="1" applyAlignment="1">
      <alignment horizontal="center" vertical="center"/>
    </xf>
    <xf numFmtId="181" fontId="0" fillId="0" borderId="1" xfId="17" applyBorder="1" applyAlignment="1">
      <alignment horizontal="center" vertical="center"/>
    </xf>
    <xf numFmtId="181" fontId="0" fillId="0" borderId="65" xfId="17" applyBorder="1" applyAlignment="1">
      <alignment horizontal="center" vertical="center"/>
    </xf>
    <xf numFmtId="181" fontId="0" fillId="0" borderId="99" xfId="17" applyFont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tabSelected="1" workbookViewId="0" topLeftCell="A1">
      <pane xSplit="2" ySplit="6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9" sqref="C19"/>
    </sheetView>
  </sheetViews>
  <sheetFormatPr defaultColWidth="9.00390625" defaultRowHeight="14.25"/>
  <cols>
    <col min="1" max="1" width="3.625" style="3" customWidth="1"/>
    <col min="2" max="2" width="27.125" style="3" customWidth="1"/>
    <col min="3" max="3" width="23.25390625" style="116" customWidth="1"/>
    <col min="4" max="4" width="18.125" style="221" customWidth="1"/>
    <col min="5" max="5" width="8.625" style="109" customWidth="1"/>
    <col min="6" max="6" width="18.125" style="101" customWidth="1"/>
    <col min="7" max="7" width="8.625" style="109" customWidth="1"/>
    <col min="8" max="8" width="17.125" style="101" customWidth="1"/>
    <col min="9" max="9" width="13.625" style="109" customWidth="1"/>
    <col min="10" max="16384" width="9.00390625" style="56" customWidth="1"/>
  </cols>
  <sheetData>
    <row r="1" spans="1:9" ht="35.25">
      <c r="A1" s="160" t="s">
        <v>111</v>
      </c>
      <c r="B1" s="160"/>
      <c r="C1" s="160"/>
      <c r="D1" s="220"/>
      <c r="E1" s="108"/>
      <c r="F1" s="100"/>
      <c r="G1" s="108"/>
      <c r="H1" s="100"/>
      <c r="I1" s="108"/>
    </row>
    <row r="2" ht="10.5" customHeight="1"/>
    <row r="3" spans="1:9" ht="15" customHeight="1" thickBot="1">
      <c r="A3" s="2" t="s">
        <v>200</v>
      </c>
      <c r="B3" s="1"/>
      <c r="C3" s="117"/>
      <c r="I3" s="85" t="s">
        <v>112</v>
      </c>
    </row>
    <row r="4" spans="1:9" ht="15" customHeight="1">
      <c r="A4" s="166" t="s">
        <v>113</v>
      </c>
      <c r="B4" s="167"/>
      <c r="C4" s="164" t="s">
        <v>114</v>
      </c>
      <c r="D4" s="222" t="s">
        <v>115</v>
      </c>
      <c r="E4" s="124"/>
      <c r="F4" s="161" t="s">
        <v>116</v>
      </c>
      <c r="G4" s="125"/>
      <c r="H4" s="161" t="s">
        <v>117</v>
      </c>
      <c r="I4" s="126"/>
    </row>
    <row r="5" spans="1:9" ht="15.75" customHeight="1">
      <c r="A5" s="168"/>
      <c r="B5" s="169"/>
      <c r="C5" s="165"/>
      <c r="D5" s="223"/>
      <c r="E5" s="68" t="s">
        <v>2</v>
      </c>
      <c r="F5" s="162"/>
      <c r="G5" s="69" t="s">
        <v>2</v>
      </c>
      <c r="H5" s="162"/>
      <c r="I5" s="127" t="s">
        <v>118</v>
      </c>
    </row>
    <row r="6" spans="1:9" ht="29.25" customHeight="1">
      <c r="A6" s="174" t="s">
        <v>119</v>
      </c>
      <c r="B6" s="175"/>
      <c r="C6" s="71">
        <f>SUM(C7,C19,C22,C24,C27)</f>
        <v>267280437</v>
      </c>
      <c r="D6" s="98">
        <f>SUM(D7,D19,D22,D24,D27)</f>
        <v>229283366</v>
      </c>
      <c r="E6" s="110">
        <f>D6/$C$6*100</f>
        <v>85.78381888832365</v>
      </c>
      <c r="F6" s="98">
        <f>SUM(F7,F19,F22,F24,F27)</f>
        <v>34136070</v>
      </c>
      <c r="G6" s="110">
        <f>F6/$C$6*100</f>
        <v>12.77163057017899</v>
      </c>
      <c r="H6" s="98">
        <f>SUM(H7,H19,H22,H24,H27)</f>
        <v>3861001</v>
      </c>
      <c r="I6" s="128">
        <v>1.45</v>
      </c>
    </row>
    <row r="7" spans="1:9" ht="29.25" customHeight="1">
      <c r="A7" s="172" t="s">
        <v>140</v>
      </c>
      <c r="B7" s="173"/>
      <c r="C7" s="71">
        <f>SUM(D7,F7,H7,J7)</f>
        <v>192149689</v>
      </c>
      <c r="D7" s="99">
        <f>SUM(D8:D18)</f>
        <v>157484870</v>
      </c>
      <c r="E7" s="111">
        <f aca="true" t="shared" si="0" ref="E7:E18">D7/$D$6*100</f>
        <v>68.68569349247952</v>
      </c>
      <c r="F7" s="99">
        <f>SUM(F8:F18)</f>
        <v>32108682</v>
      </c>
      <c r="G7" s="111">
        <f aca="true" t="shared" si="1" ref="G7:G18">F7/$F$6*100</f>
        <v>94.06086289370745</v>
      </c>
      <c r="H7" s="71">
        <v>2556137</v>
      </c>
      <c r="I7" s="130">
        <f aca="true" t="shared" si="2" ref="I7:I18">H7/$H$6*100</f>
        <v>66.20399735716204</v>
      </c>
    </row>
    <row r="8" spans="1:9" ht="24" customHeight="1">
      <c r="A8" s="131"/>
      <c r="B8" s="65" t="s">
        <v>141</v>
      </c>
      <c r="C8" s="71">
        <f aca="true" t="shared" si="3" ref="C8:C38">SUM(D8,F8,H8,J8)</f>
        <v>13450732</v>
      </c>
      <c r="D8" s="224">
        <v>13237302</v>
      </c>
      <c r="E8" s="112">
        <f t="shared" si="0"/>
        <v>5.773337259886528</v>
      </c>
      <c r="F8" s="102">
        <v>59430</v>
      </c>
      <c r="G8" s="112">
        <f t="shared" si="1"/>
        <v>0.17409736973236814</v>
      </c>
      <c r="H8" s="102">
        <v>154000</v>
      </c>
      <c r="I8" s="132">
        <f t="shared" si="2"/>
        <v>3.98860295555479</v>
      </c>
    </row>
    <row r="9" spans="1:9" ht="24" customHeight="1">
      <c r="A9" s="131"/>
      <c r="B9" s="74" t="s">
        <v>142</v>
      </c>
      <c r="C9" s="71">
        <f t="shared" si="3"/>
        <v>38869597</v>
      </c>
      <c r="D9" s="224">
        <v>7220116</v>
      </c>
      <c r="E9" s="113">
        <f t="shared" si="0"/>
        <v>3.1489925003979575</v>
      </c>
      <c r="F9" s="102">
        <v>31649481</v>
      </c>
      <c r="G9" s="113">
        <f t="shared" si="1"/>
        <v>92.71565531708833</v>
      </c>
      <c r="H9" s="102">
        <v>0</v>
      </c>
      <c r="I9" s="133">
        <f t="shared" si="2"/>
        <v>0</v>
      </c>
    </row>
    <row r="10" spans="1:9" ht="24" customHeight="1">
      <c r="A10" s="131"/>
      <c r="B10" s="74" t="s">
        <v>143</v>
      </c>
      <c r="C10" s="71">
        <f t="shared" si="3"/>
        <v>2525825</v>
      </c>
      <c r="D10" s="224">
        <v>2465507</v>
      </c>
      <c r="E10" s="113">
        <f t="shared" si="0"/>
        <v>1.0753100161657605</v>
      </c>
      <c r="F10" s="102">
        <v>60318</v>
      </c>
      <c r="G10" s="113">
        <f t="shared" si="1"/>
        <v>0.17669872366678413</v>
      </c>
      <c r="H10" s="102">
        <v>0</v>
      </c>
      <c r="I10" s="133">
        <f t="shared" si="2"/>
        <v>0</v>
      </c>
    </row>
    <row r="11" spans="1:9" ht="24" customHeight="1">
      <c r="A11" s="131"/>
      <c r="B11" s="74" t="s">
        <v>144</v>
      </c>
      <c r="C11" s="71">
        <f t="shared" si="3"/>
        <v>723472</v>
      </c>
      <c r="D11" s="224">
        <v>677744</v>
      </c>
      <c r="E11" s="113">
        <f t="shared" si="0"/>
        <v>0.29559231087003496</v>
      </c>
      <c r="F11" s="102">
        <v>45728</v>
      </c>
      <c r="G11" s="113">
        <f t="shared" si="1"/>
        <v>0.13395800981190864</v>
      </c>
      <c r="H11" s="102">
        <v>0</v>
      </c>
      <c r="I11" s="133">
        <f t="shared" si="2"/>
        <v>0</v>
      </c>
    </row>
    <row r="12" spans="1:9" ht="24" customHeight="1">
      <c r="A12" s="131"/>
      <c r="B12" s="74" t="s">
        <v>145</v>
      </c>
      <c r="C12" s="71">
        <f t="shared" si="3"/>
        <v>15924855</v>
      </c>
      <c r="D12" s="224">
        <v>14679518</v>
      </c>
      <c r="E12" s="113">
        <f t="shared" si="0"/>
        <v>6.402347564977741</v>
      </c>
      <c r="F12" s="102">
        <v>54337</v>
      </c>
      <c r="G12" s="113">
        <f t="shared" si="1"/>
        <v>0.15917766749365114</v>
      </c>
      <c r="H12" s="102">
        <v>1191000</v>
      </c>
      <c r="I12" s="133">
        <f t="shared" si="2"/>
        <v>30.846922857569837</v>
      </c>
    </row>
    <row r="13" spans="1:9" ht="24" customHeight="1">
      <c r="A13" s="131"/>
      <c r="B13" s="74" t="s">
        <v>146</v>
      </c>
      <c r="C13" s="71">
        <f t="shared" si="3"/>
        <v>12542885</v>
      </c>
      <c r="D13" s="224">
        <v>12161775</v>
      </c>
      <c r="E13" s="113">
        <f t="shared" si="0"/>
        <v>5.304255259406825</v>
      </c>
      <c r="F13" s="102">
        <v>27820</v>
      </c>
      <c r="G13" s="113">
        <f t="shared" si="1"/>
        <v>0.0814973721345193</v>
      </c>
      <c r="H13" s="102">
        <v>353290</v>
      </c>
      <c r="I13" s="133">
        <f t="shared" si="2"/>
        <v>9.150217780311374</v>
      </c>
    </row>
    <row r="14" spans="1:9" ht="24" customHeight="1">
      <c r="A14" s="131"/>
      <c r="B14" s="74" t="s">
        <v>147</v>
      </c>
      <c r="C14" s="71">
        <f t="shared" si="3"/>
        <v>26423558</v>
      </c>
      <c r="D14" s="224">
        <v>26239418</v>
      </c>
      <c r="E14" s="113">
        <f t="shared" si="0"/>
        <v>11.444100135899086</v>
      </c>
      <c r="F14" s="102">
        <v>84140</v>
      </c>
      <c r="G14" s="113">
        <f t="shared" si="1"/>
        <v>0.24648414419117373</v>
      </c>
      <c r="H14" s="102">
        <v>100000</v>
      </c>
      <c r="I14" s="133">
        <f t="shared" si="2"/>
        <v>2.590001919191422</v>
      </c>
    </row>
    <row r="15" spans="1:9" ht="24" customHeight="1">
      <c r="A15" s="131"/>
      <c r="B15" s="74" t="s">
        <v>148</v>
      </c>
      <c r="C15" s="71">
        <f t="shared" si="3"/>
        <v>16460382</v>
      </c>
      <c r="D15" s="224">
        <v>15758137</v>
      </c>
      <c r="E15" s="113">
        <f t="shared" si="0"/>
        <v>6.87277811509449</v>
      </c>
      <c r="F15" s="102">
        <v>32148</v>
      </c>
      <c r="G15" s="113">
        <f t="shared" si="1"/>
        <v>0.09417604311216846</v>
      </c>
      <c r="H15" s="102">
        <v>670097</v>
      </c>
      <c r="I15" s="133">
        <f t="shared" si="2"/>
        <v>17.355525160444145</v>
      </c>
    </row>
    <row r="16" spans="1:9" ht="24" customHeight="1">
      <c r="A16" s="131"/>
      <c r="B16" s="74" t="s">
        <v>149</v>
      </c>
      <c r="C16" s="71">
        <f t="shared" si="3"/>
        <v>31546084</v>
      </c>
      <c r="D16" s="224">
        <v>31508646</v>
      </c>
      <c r="E16" s="113">
        <f t="shared" si="0"/>
        <v>13.74222934253329</v>
      </c>
      <c r="F16" s="102">
        <v>37438</v>
      </c>
      <c r="G16" s="113">
        <f t="shared" si="1"/>
        <v>0.10967284751876828</v>
      </c>
      <c r="H16" s="102">
        <v>0</v>
      </c>
      <c r="I16" s="133">
        <f t="shared" si="2"/>
        <v>0</v>
      </c>
    </row>
    <row r="17" spans="1:9" ht="24" customHeight="1">
      <c r="A17" s="131"/>
      <c r="B17" s="74" t="s">
        <v>150</v>
      </c>
      <c r="C17" s="71">
        <f t="shared" si="3"/>
        <v>7442391</v>
      </c>
      <c r="D17" s="224">
        <v>7331423</v>
      </c>
      <c r="E17" s="113">
        <f t="shared" si="0"/>
        <v>3.1975381066239232</v>
      </c>
      <c r="F17" s="102">
        <v>23218</v>
      </c>
      <c r="G17" s="113">
        <f t="shared" si="1"/>
        <v>0.0680160311365661</v>
      </c>
      <c r="H17" s="102">
        <v>87750</v>
      </c>
      <c r="I17" s="133">
        <f t="shared" si="2"/>
        <v>2.272726684090473</v>
      </c>
    </row>
    <row r="18" spans="1:9" ht="24" customHeight="1">
      <c r="A18" s="131"/>
      <c r="B18" s="66" t="s">
        <v>151</v>
      </c>
      <c r="C18" s="71">
        <f t="shared" si="3"/>
        <v>26239908</v>
      </c>
      <c r="D18" s="224">
        <v>26205284</v>
      </c>
      <c r="E18" s="114">
        <f t="shared" si="0"/>
        <v>11.429212880623883</v>
      </c>
      <c r="F18" s="102">
        <v>34624</v>
      </c>
      <c r="G18" s="114">
        <f t="shared" si="1"/>
        <v>0.10142936782119324</v>
      </c>
      <c r="H18" s="102">
        <v>0</v>
      </c>
      <c r="I18" s="134">
        <f t="shared" si="2"/>
        <v>0</v>
      </c>
    </row>
    <row r="19" spans="1:9" ht="24.75" customHeight="1">
      <c r="A19" s="172" t="s">
        <v>135</v>
      </c>
      <c r="B19" s="173"/>
      <c r="C19" s="71">
        <f t="shared" si="3"/>
        <v>31777869</v>
      </c>
      <c r="D19" s="71">
        <f>SUM(D20:D21)</f>
        <v>31255851</v>
      </c>
      <c r="E19" s="111">
        <f aca="true" t="shared" si="4" ref="E19:E33">D19/$D$6*100</f>
        <v>13.631974942307851</v>
      </c>
      <c r="F19" s="71">
        <f>SUM(F20:F21)</f>
        <v>522018</v>
      </c>
      <c r="G19" s="111">
        <f aca="true" t="shared" si="5" ref="G19:G33">F19/$F$6*100</f>
        <v>1.5292270024053736</v>
      </c>
      <c r="H19" s="103">
        <v>0</v>
      </c>
      <c r="I19" s="130">
        <f aca="true" t="shared" si="6" ref="I19:I33">H19/$H$6*100</f>
        <v>0</v>
      </c>
    </row>
    <row r="20" spans="1:9" ht="24.75" customHeight="1">
      <c r="A20" s="131"/>
      <c r="B20" s="65" t="s">
        <v>136</v>
      </c>
      <c r="C20" s="71">
        <f t="shared" si="3"/>
        <v>5490053</v>
      </c>
      <c r="D20" s="224">
        <v>5095813</v>
      </c>
      <c r="E20" s="112">
        <f t="shared" si="4"/>
        <v>2.222495721734999</v>
      </c>
      <c r="F20" s="102">
        <v>394240</v>
      </c>
      <c r="G20" s="112">
        <f t="shared" si="5"/>
        <v>1.1549074043965812</v>
      </c>
      <c r="H20" s="102">
        <v>0</v>
      </c>
      <c r="I20" s="132">
        <f t="shared" si="6"/>
        <v>0</v>
      </c>
    </row>
    <row r="21" spans="1:9" ht="24.75" customHeight="1">
      <c r="A21" s="131"/>
      <c r="B21" s="66" t="s">
        <v>137</v>
      </c>
      <c r="C21" s="71">
        <f t="shared" si="3"/>
        <v>26287816</v>
      </c>
      <c r="D21" s="224">
        <v>26160038</v>
      </c>
      <c r="E21" s="114">
        <f t="shared" si="4"/>
        <v>11.409479220572852</v>
      </c>
      <c r="F21" s="102">
        <v>127778</v>
      </c>
      <c r="G21" s="114">
        <f t="shared" si="5"/>
        <v>0.37431959800879244</v>
      </c>
      <c r="H21" s="102">
        <v>0</v>
      </c>
      <c r="I21" s="134">
        <f t="shared" si="6"/>
        <v>0</v>
      </c>
    </row>
    <row r="22" spans="1:9" ht="24.75" customHeight="1">
      <c r="A22" s="178" t="s">
        <v>138</v>
      </c>
      <c r="B22" s="179"/>
      <c r="C22" s="71">
        <f t="shared" si="3"/>
        <v>738676</v>
      </c>
      <c r="D22" s="226">
        <f>D23</f>
        <v>718492</v>
      </c>
      <c r="E22" s="111">
        <f t="shared" si="4"/>
        <v>0.3133642062808865</v>
      </c>
      <c r="F22" s="226">
        <f>F23</f>
        <v>20184</v>
      </c>
      <c r="G22" s="111">
        <f t="shared" si="5"/>
        <v>0.05912807186064477</v>
      </c>
      <c r="H22" s="104">
        <v>0</v>
      </c>
      <c r="I22" s="130">
        <f t="shared" si="6"/>
        <v>0</v>
      </c>
    </row>
    <row r="23" spans="1:9" ht="24.75" customHeight="1">
      <c r="A23" s="129"/>
      <c r="B23" s="86" t="s">
        <v>139</v>
      </c>
      <c r="C23" s="71">
        <f t="shared" si="3"/>
        <v>738676</v>
      </c>
      <c r="D23" s="225">
        <v>718492</v>
      </c>
      <c r="E23" s="111">
        <f t="shared" si="4"/>
        <v>0.3133642062808865</v>
      </c>
      <c r="F23" s="107">
        <v>20184</v>
      </c>
      <c r="G23" s="111">
        <f t="shared" si="5"/>
        <v>0.05912807186064477</v>
      </c>
      <c r="H23" s="107">
        <v>0</v>
      </c>
      <c r="I23" s="130">
        <f t="shared" si="6"/>
        <v>0</v>
      </c>
    </row>
    <row r="24" spans="1:9" ht="30" customHeight="1">
      <c r="A24" s="176" t="s">
        <v>132</v>
      </c>
      <c r="B24" s="177"/>
      <c r="C24" s="71">
        <f t="shared" si="3"/>
        <v>39986914</v>
      </c>
      <c r="D24" s="80">
        <f>SUM(D25:D26)</f>
        <v>38234253</v>
      </c>
      <c r="E24" s="115">
        <f t="shared" si="4"/>
        <v>16.6755459268685</v>
      </c>
      <c r="F24" s="80">
        <f>SUM(F25:F26)</f>
        <v>447797</v>
      </c>
      <c r="G24" s="115">
        <f t="shared" si="5"/>
        <v>1.3118000988397316</v>
      </c>
      <c r="H24" s="118">
        <v>1304864</v>
      </c>
      <c r="I24" s="135">
        <f t="shared" si="6"/>
        <v>33.796002642837955</v>
      </c>
    </row>
    <row r="25" spans="1:9" ht="30" customHeight="1">
      <c r="A25" s="131"/>
      <c r="B25" s="65" t="s">
        <v>133</v>
      </c>
      <c r="C25" s="71">
        <f t="shared" si="3"/>
        <v>39589829</v>
      </c>
      <c r="D25" s="224">
        <v>37845064</v>
      </c>
      <c r="E25" s="112">
        <f t="shared" si="4"/>
        <v>16.505804437640712</v>
      </c>
      <c r="F25" s="102">
        <v>439901</v>
      </c>
      <c r="G25" s="112">
        <f t="shared" si="5"/>
        <v>1.288669140882357</v>
      </c>
      <c r="H25" s="102">
        <v>1304864</v>
      </c>
      <c r="I25" s="132">
        <f t="shared" si="6"/>
        <v>33.796002642837955</v>
      </c>
    </row>
    <row r="26" spans="1:9" ht="30" customHeight="1">
      <c r="A26" s="131"/>
      <c r="B26" s="74" t="s">
        <v>134</v>
      </c>
      <c r="C26" s="71">
        <f t="shared" si="3"/>
        <v>397085</v>
      </c>
      <c r="D26" s="224">
        <v>389189</v>
      </c>
      <c r="E26" s="113">
        <f t="shared" si="4"/>
        <v>0.16974148922778812</v>
      </c>
      <c r="F26" s="102">
        <v>7896</v>
      </c>
      <c r="G26" s="113">
        <f t="shared" si="5"/>
        <v>0.023130957957374704</v>
      </c>
      <c r="H26" s="102">
        <v>0</v>
      </c>
      <c r="I26" s="133">
        <f t="shared" si="6"/>
        <v>0</v>
      </c>
    </row>
    <row r="27" spans="1:9" ht="30" customHeight="1">
      <c r="A27" s="172" t="s">
        <v>120</v>
      </c>
      <c r="B27" s="173"/>
      <c r="C27" s="71">
        <f t="shared" si="3"/>
        <v>2627289</v>
      </c>
      <c r="D27" s="71">
        <f>SUM(D28:D38)</f>
        <v>1589900</v>
      </c>
      <c r="E27" s="111">
        <f t="shared" si="4"/>
        <v>0.69342143206324</v>
      </c>
      <c r="F27" s="71">
        <f>SUM(F28:F38)</f>
        <v>1037389</v>
      </c>
      <c r="G27" s="111">
        <f t="shared" si="5"/>
        <v>3.038981933186802</v>
      </c>
      <c r="H27" s="104">
        <v>0</v>
      </c>
      <c r="I27" s="130">
        <f t="shared" si="6"/>
        <v>0</v>
      </c>
    </row>
    <row r="28" spans="1:9" ht="30" customHeight="1">
      <c r="A28" s="131"/>
      <c r="B28" s="65" t="s">
        <v>121</v>
      </c>
      <c r="C28" s="71">
        <f t="shared" si="3"/>
        <v>290457</v>
      </c>
      <c r="D28" s="224">
        <v>161430</v>
      </c>
      <c r="E28" s="112">
        <f t="shared" si="4"/>
        <v>0.07040632856026721</v>
      </c>
      <c r="F28" s="102">
        <v>129027</v>
      </c>
      <c r="G28" s="112">
        <f t="shared" si="5"/>
        <v>0.3779784843422222</v>
      </c>
      <c r="H28" s="105"/>
      <c r="I28" s="132">
        <f t="shared" si="6"/>
        <v>0</v>
      </c>
    </row>
    <row r="29" spans="1:9" ht="30" customHeight="1">
      <c r="A29" s="131"/>
      <c r="B29" s="74" t="s">
        <v>122</v>
      </c>
      <c r="C29" s="71">
        <f t="shared" si="3"/>
        <v>206824</v>
      </c>
      <c r="D29" s="224">
        <v>120270</v>
      </c>
      <c r="E29" s="113">
        <f t="shared" si="4"/>
        <v>0.052454742835553105</v>
      </c>
      <c r="F29" s="102">
        <v>86554</v>
      </c>
      <c r="G29" s="113">
        <f t="shared" si="5"/>
        <v>0.25355584283721</v>
      </c>
      <c r="H29" s="106"/>
      <c r="I29" s="133">
        <f t="shared" si="6"/>
        <v>0</v>
      </c>
    </row>
    <row r="30" spans="1:9" ht="30" customHeight="1">
      <c r="A30" s="131"/>
      <c r="B30" s="74" t="s">
        <v>123</v>
      </c>
      <c r="C30" s="71">
        <f t="shared" si="3"/>
        <v>194218</v>
      </c>
      <c r="D30" s="224">
        <v>113510</v>
      </c>
      <c r="E30" s="113">
        <f t="shared" si="4"/>
        <v>0.04950642603528422</v>
      </c>
      <c r="F30" s="102">
        <v>80708</v>
      </c>
      <c r="G30" s="113">
        <f t="shared" si="5"/>
        <v>0.23643026276897136</v>
      </c>
      <c r="H30" s="106"/>
      <c r="I30" s="133">
        <f t="shared" si="6"/>
        <v>0</v>
      </c>
    </row>
    <row r="31" spans="1:9" ht="30" customHeight="1">
      <c r="A31" s="131"/>
      <c r="B31" s="74" t="s">
        <v>125</v>
      </c>
      <c r="C31" s="71">
        <f t="shared" si="3"/>
        <v>244015</v>
      </c>
      <c r="D31" s="224">
        <v>154770</v>
      </c>
      <c r="E31" s="113">
        <f t="shared" si="4"/>
        <v>0.06750162591384846</v>
      </c>
      <c r="F31" s="102">
        <v>89245</v>
      </c>
      <c r="G31" s="113">
        <f t="shared" si="5"/>
        <v>0.2614389998614369</v>
      </c>
      <c r="H31" s="106"/>
      <c r="I31" s="133">
        <f t="shared" si="6"/>
        <v>0</v>
      </c>
    </row>
    <row r="32" spans="1:9" ht="30" customHeight="1">
      <c r="A32" s="131"/>
      <c r="B32" s="74" t="s">
        <v>124</v>
      </c>
      <c r="C32" s="71">
        <f t="shared" si="3"/>
        <v>224565</v>
      </c>
      <c r="D32" s="224">
        <v>145880</v>
      </c>
      <c r="E32" s="113">
        <f t="shared" si="4"/>
        <v>0.06362432763657178</v>
      </c>
      <c r="F32" s="102">
        <v>78685</v>
      </c>
      <c r="G32" s="113">
        <f t="shared" si="5"/>
        <v>0.2305039801008142</v>
      </c>
      <c r="H32" s="106"/>
      <c r="I32" s="133">
        <f t="shared" si="6"/>
        <v>0</v>
      </c>
    </row>
    <row r="33" spans="1:9" ht="30" customHeight="1">
      <c r="A33" s="131"/>
      <c r="B33" s="74" t="s">
        <v>126</v>
      </c>
      <c r="C33" s="71">
        <f t="shared" si="3"/>
        <v>210605</v>
      </c>
      <c r="D33" s="224">
        <v>126730</v>
      </c>
      <c r="E33" s="113">
        <f t="shared" si="4"/>
        <v>0.055272217174271596</v>
      </c>
      <c r="F33" s="102">
        <v>83875</v>
      </c>
      <c r="G33" s="113">
        <f t="shared" si="5"/>
        <v>0.24570783924452935</v>
      </c>
      <c r="H33" s="106"/>
      <c r="I33" s="133">
        <f t="shared" si="6"/>
        <v>0</v>
      </c>
    </row>
    <row r="34" spans="1:9" ht="30" customHeight="1">
      <c r="A34" s="131"/>
      <c r="B34" s="74" t="s">
        <v>127</v>
      </c>
      <c r="C34" s="71">
        <f t="shared" si="3"/>
        <v>257702</v>
      </c>
      <c r="D34" s="224">
        <v>159100</v>
      </c>
      <c r="E34" s="113">
        <f>D34/$D$6*100</f>
        <v>0.06939011877555915</v>
      </c>
      <c r="F34" s="102">
        <v>98602</v>
      </c>
      <c r="G34" s="113">
        <f>F34/$F$6*100</f>
        <v>0.2888498881095568</v>
      </c>
      <c r="H34" s="106"/>
      <c r="I34" s="133">
        <f>H34/$H$6*100</f>
        <v>0</v>
      </c>
    </row>
    <row r="35" spans="1:9" ht="30" customHeight="1">
      <c r="A35" s="131"/>
      <c r="B35" s="74" t="s">
        <v>128</v>
      </c>
      <c r="C35" s="71">
        <f t="shared" si="3"/>
        <v>296196</v>
      </c>
      <c r="D35" s="224">
        <v>183660</v>
      </c>
      <c r="E35" s="113">
        <f>D35/$D$6*100</f>
        <v>0.08010175496115143</v>
      </c>
      <c r="F35" s="102">
        <v>112536</v>
      </c>
      <c r="G35" s="113">
        <f>F35/$F$6*100</f>
        <v>0.3296688810399088</v>
      </c>
      <c r="H35" s="106"/>
      <c r="I35" s="133">
        <f>H35/$H$6*100</f>
        <v>0</v>
      </c>
    </row>
    <row r="36" spans="1:9" ht="30" customHeight="1">
      <c r="A36" s="131"/>
      <c r="B36" s="74" t="s">
        <v>129</v>
      </c>
      <c r="C36" s="71">
        <f t="shared" si="3"/>
        <v>279443</v>
      </c>
      <c r="D36" s="224">
        <v>169790</v>
      </c>
      <c r="E36" s="113">
        <f>D36/$D$6*100</f>
        <v>0.0740524718221382</v>
      </c>
      <c r="F36" s="102">
        <v>109653</v>
      </c>
      <c r="G36" s="113">
        <f>F36/$F$6*100</f>
        <v>0.32122326911094334</v>
      </c>
      <c r="H36" s="106"/>
      <c r="I36" s="133">
        <f>H36/$H$6*100</f>
        <v>0</v>
      </c>
    </row>
    <row r="37" spans="1:9" ht="30" customHeight="1">
      <c r="A37" s="131"/>
      <c r="B37" s="74" t="s">
        <v>130</v>
      </c>
      <c r="C37" s="71">
        <f t="shared" si="3"/>
        <v>197244</v>
      </c>
      <c r="D37" s="224">
        <v>116890</v>
      </c>
      <c r="E37" s="113">
        <f>D37/$D$6*100</f>
        <v>0.05098058443541866</v>
      </c>
      <c r="F37" s="102">
        <v>80354</v>
      </c>
      <c r="G37" s="113">
        <f>F37/$F$6*100</f>
        <v>0.23539323653835958</v>
      </c>
      <c r="H37" s="106"/>
      <c r="I37" s="133">
        <f>H37/$H$6*100</f>
        <v>0</v>
      </c>
    </row>
    <row r="38" spans="1:9" ht="30" customHeight="1" thickBot="1">
      <c r="A38" s="136"/>
      <c r="B38" s="83" t="s">
        <v>131</v>
      </c>
      <c r="C38" s="228">
        <f t="shared" si="3"/>
        <v>226020</v>
      </c>
      <c r="D38" s="227">
        <v>137870</v>
      </c>
      <c r="E38" s="137">
        <f>D38/$D$6*100</f>
        <v>0.060130833913176245</v>
      </c>
      <c r="F38" s="138">
        <v>88150</v>
      </c>
      <c r="G38" s="137">
        <f>F38/$F$6*100</f>
        <v>0.25823124923284957</v>
      </c>
      <c r="H38" s="139"/>
      <c r="I38" s="140">
        <f>H38/$H$6*100</f>
        <v>0</v>
      </c>
    </row>
  </sheetData>
  <mergeCells count="12">
    <mergeCell ref="A27:B27"/>
    <mergeCell ref="A6:B6"/>
    <mergeCell ref="A19:B19"/>
    <mergeCell ref="A24:B24"/>
    <mergeCell ref="A22:B22"/>
    <mergeCell ref="A7:B7"/>
    <mergeCell ref="A1:C1"/>
    <mergeCell ref="F4:F5"/>
    <mergeCell ref="H4:H5"/>
    <mergeCell ref="C4:C5"/>
    <mergeCell ref="A4:B5"/>
    <mergeCell ref="D4:D5"/>
  </mergeCells>
  <printOptions/>
  <pageMargins left="0.56" right="0.45" top="0.68" bottom="0.53" header="0.5118110236220472" footer="0.31"/>
  <pageSetup firstPageNumber="181" useFirstPageNumber="1" fitToHeight="5" horizontalDpi="300" verticalDpi="3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workbookViewId="0" topLeftCell="A1">
      <pane xSplit="2" ySplit="6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4" sqref="D24"/>
    </sheetView>
  </sheetViews>
  <sheetFormatPr defaultColWidth="9.00390625" defaultRowHeight="14.25"/>
  <cols>
    <col min="1" max="1" width="3.625" style="3" customWidth="1"/>
    <col min="2" max="2" width="28.125" style="3" customWidth="1"/>
    <col min="3" max="3" width="24.375" style="64" customWidth="1"/>
    <col min="4" max="4" width="18.125" style="3" customWidth="1"/>
    <col min="5" max="5" width="8.625" style="3" customWidth="1"/>
    <col min="6" max="6" width="18.125" style="3" customWidth="1"/>
    <col min="7" max="7" width="8.625" style="3" customWidth="1"/>
    <col min="8" max="8" width="17.00390625" style="3" customWidth="1"/>
    <col min="9" max="9" width="8.625" style="3" customWidth="1"/>
    <col min="10" max="16384" width="9.00390625" style="56" customWidth="1"/>
  </cols>
  <sheetData>
    <row r="1" spans="1:9" s="122" customFormat="1" ht="27">
      <c r="A1" s="119" t="s">
        <v>154</v>
      </c>
      <c r="B1" s="120"/>
      <c r="C1" s="121"/>
      <c r="D1" s="120"/>
      <c r="E1" s="120"/>
      <c r="F1" s="120"/>
      <c r="G1" s="120"/>
      <c r="H1" s="120"/>
      <c r="I1" s="120"/>
    </row>
    <row r="2" ht="10.5" customHeight="1"/>
    <row r="3" spans="1:9" ht="17.25" customHeight="1" thickBot="1">
      <c r="A3" s="180" t="s">
        <v>202</v>
      </c>
      <c r="B3" s="180"/>
      <c r="I3" s="67" t="s">
        <v>152</v>
      </c>
    </row>
    <row r="4" spans="1:9" ht="15" customHeight="1">
      <c r="A4" s="166" t="s">
        <v>162</v>
      </c>
      <c r="B4" s="167"/>
      <c r="C4" s="183" t="s">
        <v>153</v>
      </c>
      <c r="D4" s="170" t="s">
        <v>163</v>
      </c>
      <c r="E4" s="124"/>
      <c r="F4" s="181" t="s">
        <v>164</v>
      </c>
      <c r="G4" s="125"/>
      <c r="H4" s="181" t="s">
        <v>165</v>
      </c>
      <c r="I4" s="126"/>
    </row>
    <row r="5" spans="1:9" ht="16.5" customHeight="1">
      <c r="A5" s="185"/>
      <c r="B5" s="186"/>
      <c r="C5" s="184"/>
      <c r="D5" s="187"/>
      <c r="E5" s="87" t="s">
        <v>2</v>
      </c>
      <c r="F5" s="182"/>
      <c r="G5" s="9" t="s">
        <v>2</v>
      </c>
      <c r="H5" s="182"/>
      <c r="I5" s="151" t="s">
        <v>166</v>
      </c>
    </row>
    <row r="6" spans="1:9" ht="29.25" customHeight="1">
      <c r="A6" s="174" t="s">
        <v>167</v>
      </c>
      <c r="B6" s="175"/>
      <c r="C6" s="73">
        <f>SUM(D6,F6,H6)</f>
        <v>228283284</v>
      </c>
      <c r="D6" s="88">
        <f>SUM(D7,D19,D22,D24,D27)</f>
        <v>190691836</v>
      </c>
      <c r="E6" s="90">
        <f aca="true" t="shared" si="0" ref="E6:E38">D6/$D$6*100</f>
        <v>100</v>
      </c>
      <c r="F6" s="88">
        <f>SUM(F7,F19,F22,F24,F27)</f>
        <v>33741044</v>
      </c>
      <c r="G6" s="90">
        <f aca="true" t="shared" si="1" ref="G6:G38">F6/$F$6*100</f>
        <v>100</v>
      </c>
      <c r="H6" s="70">
        <f>SUM(H7,H19,H22,H24,H27)</f>
        <v>3850404</v>
      </c>
      <c r="I6" s="152">
        <f aca="true" t="shared" si="2" ref="I6:I38">H6/$H$6*100</f>
        <v>100</v>
      </c>
    </row>
    <row r="7" spans="1:9" ht="29.25" customHeight="1">
      <c r="A7" s="172" t="s">
        <v>168</v>
      </c>
      <c r="B7" s="173"/>
      <c r="C7" s="71">
        <f>SUM(C8:C18)</f>
        <v>184234033</v>
      </c>
      <c r="D7" s="94">
        <f>SUM(D8:D18)</f>
        <v>149579811</v>
      </c>
      <c r="E7" s="81">
        <f t="shared" si="0"/>
        <v>78.4405951180836</v>
      </c>
      <c r="F7" s="59">
        <f>SUM(F8:F18)</f>
        <v>32108682</v>
      </c>
      <c r="G7" s="81">
        <f t="shared" si="1"/>
        <v>95.16208804920203</v>
      </c>
      <c r="H7" s="72">
        <f>SUM(H8:H18)</f>
        <v>2545540</v>
      </c>
      <c r="I7" s="153">
        <f t="shared" si="2"/>
        <v>66.11098471744783</v>
      </c>
    </row>
    <row r="8" spans="1:9" ht="24" customHeight="1">
      <c r="A8" s="131"/>
      <c r="B8" s="65" t="s">
        <v>169</v>
      </c>
      <c r="C8" s="73">
        <f>SUM(D8,F8,H8)</f>
        <v>13450732</v>
      </c>
      <c r="D8" s="89">
        <v>13237302</v>
      </c>
      <c r="E8" s="91">
        <f t="shared" si="0"/>
        <v>6.941724552906398</v>
      </c>
      <c r="F8" s="61">
        <v>59430</v>
      </c>
      <c r="G8" s="91">
        <f t="shared" si="1"/>
        <v>0.1761356287612203</v>
      </c>
      <c r="H8" s="79">
        <v>154000</v>
      </c>
      <c r="I8" s="154">
        <f t="shared" si="2"/>
        <v>3.99958030378111</v>
      </c>
    </row>
    <row r="9" spans="1:9" ht="24" customHeight="1">
      <c r="A9" s="131"/>
      <c r="B9" s="74" t="s">
        <v>170</v>
      </c>
      <c r="C9" s="73">
        <f aca="true" t="shared" si="3" ref="C9:C18">SUM(D9,F9,H9)</f>
        <v>38869597</v>
      </c>
      <c r="D9" s="95">
        <v>7220116</v>
      </c>
      <c r="E9" s="92">
        <f t="shared" si="0"/>
        <v>3.786274311187606</v>
      </c>
      <c r="F9" s="60">
        <v>31649481</v>
      </c>
      <c r="G9" s="92">
        <f t="shared" si="1"/>
        <v>93.8011313461433</v>
      </c>
      <c r="H9" s="76">
        <v>0</v>
      </c>
      <c r="I9" s="155">
        <f t="shared" si="2"/>
        <v>0</v>
      </c>
    </row>
    <row r="10" spans="1:9" ht="24" customHeight="1">
      <c r="A10" s="131"/>
      <c r="B10" s="74" t="s">
        <v>171</v>
      </c>
      <c r="C10" s="73">
        <f t="shared" si="3"/>
        <v>2525825</v>
      </c>
      <c r="D10" s="95">
        <v>2465507</v>
      </c>
      <c r="E10" s="92">
        <f t="shared" si="0"/>
        <v>1.2929274014646333</v>
      </c>
      <c r="F10" s="60">
        <v>60318</v>
      </c>
      <c r="G10" s="92">
        <f t="shared" si="1"/>
        <v>0.1787674382570972</v>
      </c>
      <c r="H10" s="76">
        <v>0</v>
      </c>
      <c r="I10" s="155">
        <f t="shared" si="2"/>
        <v>0</v>
      </c>
    </row>
    <row r="11" spans="1:9" ht="24" customHeight="1">
      <c r="A11" s="131"/>
      <c r="B11" s="74" t="s">
        <v>172</v>
      </c>
      <c r="C11" s="73">
        <f t="shared" si="3"/>
        <v>723472</v>
      </c>
      <c r="D11" s="95">
        <v>677744</v>
      </c>
      <c r="E11" s="92">
        <f t="shared" si="0"/>
        <v>0.35541322282931925</v>
      </c>
      <c r="F11" s="60">
        <v>45728</v>
      </c>
      <c r="G11" s="92">
        <f t="shared" si="1"/>
        <v>0.1355263340399307</v>
      </c>
      <c r="H11" s="76">
        <v>0</v>
      </c>
      <c r="I11" s="155">
        <f t="shared" si="2"/>
        <v>0</v>
      </c>
    </row>
    <row r="12" spans="1:9" ht="24" customHeight="1">
      <c r="A12" s="131"/>
      <c r="B12" s="74" t="s">
        <v>173</v>
      </c>
      <c r="C12" s="73">
        <f t="shared" si="3"/>
        <v>12884389</v>
      </c>
      <c r="D12" s="95">
        <v>11639052</v>
      </c>
      <c r="E12" s="92">
        <f t="shared" si="0"/>
        <v>6.1035921852469865</v>
      </c>
      <c r="F12" s="60">
        <v>54337</v>
      </c>
      <c r="G12" s="92">
        <f t="shared" si="1"/>
        <v>0.161041252902548</v>
      </c>
      <c r="H12" s="76">
        <v>1191000</v>
      </c>
      <c r="I12" s="155">
        <f t="shared" si="2"/>
        <v>30.93181910261884</v>
      </c>
    </row>
    <row r="13" spans="1:9" ht="24" customHeight="1">
      <c r="A13" s="131"/>
      <c r="B13" s="74" t="s">
        <v>174</v>
      </c>
      <c r="C13" s="73">
        <f t="shared" si="3"/>
        <v>11768292</v>
      </c>
      <c r="D13" s="95">
        <v>11387182</v>
      </c>
      <c r="E13" s="92">
        <f t="shared" si="0"/>
        <v>5.971509970673312</v>
      </c>
      <c r="F13" s="60">
        <v>27820</v>
      </c>
      <c r="G13" s="92">
        <f t="shared" si="1"/>
        <v>0.08245150920641342</v>
      </c>
      <c r="H13" s="76">
        <v>353290</v>
      </c>
      <c r="I13" s="155">
        <f t="shared" si="2"/>
        <v>9.1754008150833</v>
      </c>
    </row>
    <row r="14" spans="1:9" ht="24" customHeight="1">
      <c r="A14" s="131"/>
      <c r="B14" s="74" t="s">
        <v>175</v>
      </c>
      <c r="C14" s="73">
        <f t="shared" si="3"/>
        <v>26423558</v>
      </c>
      <c r="D14" s="95">
        <v>26239418</v>
      </c>
      <c r="E14" s="92">
        <f t="shared" si="0"/>
        <v>13.760116085934587</v>
      </c>
      <c r="F14" s="60">
        <v>84140</v>
      </c>
      <c r="G14" s="92">
        <f t="shared" si="1"/>
        <v>0.24936987723320003</v>
      </c>
      <c r="H14" s="76">
        <v>100000</v>
      </c>
      <c r="I14" s="155">
        <f t="shared" si="2"/>
        <v>2.597130067390331</v>
      </c>
    </row>
    <row r="15" spans="1:9" ht="24" customHeight="1">
      <c r="A15" s="131"/>
      <c r="B15" s="74" t="s">
        <v>176</v>
      </c>
      <c r="C15" s="73">
        <f t="shared" si="3"/>
        <v>12359785</v>
      </c>
      <c r="D15" s="95">
        <v>11668137</v>
      </c>
      <c r="E15" s="92">
        <f t="shared" si="0"/>
        <v>6.118844542458546</v>
      </c>
      <c r="F15" s="60">
        <v>32148</v>
      </c>
      <c r="G15" s="92">
        <f t="shared" si="1"/>
        <v>0.09527861674938096</v>
      </c>
      <c r="H15" s="76">
        <v>659500</v>
      </c>
      <c r="I15" s="155">
        <f t="shared" si="2"/>
        <v>17.128072794439234</v>
      </c>
    </row>
    <row r="16" spans="1:9" ht="24" customHeight="1">
      <c r="A16" s="131"/>
      <c r="B16" s="74" t="s">
        <v>177</v>
      </c>
      <c r="C16" s="73">
        <f t="shared" si="3"/>
        <v>31546084</v>
      </c>
      <c r="D16" s="95">
        <v>31508646</v>
      </c>
      <c r="E16" s="92">
        <f t="shared" si="0"/>
        <v>16.523332440933654</v>
      </c>
      <c r="F16" s="60">
        <v>37438</v>
      </c>
      <c r="G16" s="92">
        <f t="shared" si="1"/>
        <v>0.11095685124621515</v>
      </c>
      <c r="H16" s="76">
        <v>0</v>
      </c>
      <c r="I16" s="155">
        <f t="shared" si="2"/>
        <v>0</v>
      </c>
    </row>
    <row r="17" spans="1:9" ht="24" customHeight="1">
      <c r="A17" s="131"/>
      <c r="B17" s="74" t="s">
        <v>178</v>
      </c>
      <c r="C17" s="73">
        <f t="shared" si="3"/>
        <v>7442391</v>
      </c>
      <c r="D17" s="95">
        <v>7331423</v>
      </c>
      <c r="E17" s="92">
        <f t="shared" si="0"/>
        <v>3.8446444031300846</v>
      </c>
      <c r="F17" s="60">
        <v>23218</v>
      </c>
      <c r="G17" s="92">
        <f t="shared" si="1"/>
        <v>0.06881233431899736</v>
      </c>
      <c r="H17" s="76">
        <v>87750</v>
      </c>
      <c r="I17" s="155">
        <f t="shared" si="2"/>
        <v>2.2789816341350155</v>
      </c>
    </row>
    <row r="18" spans="1:9" ht="24" customHeight="1">
      <c r="A18" s="131"/>
      <c r="B18" s="66" t="s">
        <v>179</v>
      </c>
      <c r="C18" s="73">
        <f t="shared" si="3"/>
        <v>26239908</v>
      </c>
      <c r="D18" s="96">
        <v>26205284</v>
      </c>
      <c r="E18" s="93">
        <f t="shared" si="0"/>
        <v>13.742216001318482</v>
      </c>
      <c r="F18" s="62">
        <v>34624</v>
      </c>
      <c r="G18" s="93">
        <f t="shared" si="1"/>
        <v>0.1026168603437404</v>
      </c>
      <c r="H18" s="78">
        <v>0</v>
      </c>
      <c r="I18" s="156">
        <f t="shared" si="2"/>
        <v>0</v>
      </c>
    </row>
    <row r="19" spans="1:9" ht="24.75" customHeight="1">
      <c r="A19" s="172" t="s">
        <v>180</v>
      </c>
      <c r="B19" s="173"/>
      <c r="C19" s="71">
        <f>SUM(C20:C21)</f>
        <v>29086869</v>
      </c>
      <c r="D19" s="158">
        <f>SUM(D20:D21)</f>
        <v>28564851</v>
      </c>
      <c r="E19" s="81">
        <f t="shared" si="0"/>
        <v>14.979587799448321</v>
      </c>
      <c r="F19" s="158">
        <f>SUM(F20:F21)</f>
        <v>522018</v>
      </c>
      <c r="G19" s="81">
        <f t="shared" si="1"/>
        <v>1.547130551147143</v>
      </c>
      <c r="H19" s="71">
        <f>SUM(H20:H21)</f>
        <v>0</v>
      </c>
      <c r="I19" s="142">
        <f t="shared" si="2"/>
        <v>0</v>
      </c>
    </row>
    <row r="20" spans="1:9" ht="24.75" customHeight="1">
      <c r="A20" s="131"/>
      <c r="B20" s="65" t="s">
        <v>181</v>
      </c>
      <c r="C20" s="73">
        <v>5490053</v>
      </c>
      <c r="D20" s="89">
        <v>5095813</v>
      </c>
      <c r="E20" s="91">
        <f t="shared" si="0"/>
        <v>2.672276436627313</v>
      </c>
      <c r="F20" s="61">
        <v>394240</v>
      </c>
      <c r="G20" s="91">
        <f t="shared" si="1"/>
        <v>1.1684285761875062</v>
      </c>
      <c r="H20" s="79"/>
      <c r="I20" s="154">
        <f t="shared" si="2"/>
        <v>0</v>
      </c>
    </row>
    <row r="21" spans="1:9" ht="24.75" customHeight="1">
      <c r="A21" s="131"/>
      <c r="B21" s="66" t="s">
        <v>182</v>
      </c>
      <c r="C21" s="77">
        <v>23596816</v>
      </c>
      <c r="D21" s="96">
        <v>23469038</v>
      </c>
      <c r="E21" s="93">
        <f t="shared" si="0"/>
        <v>12.307311362821007</v>
      </c>
      <c r="F21" s="62">
        <v>127778</v>
      </c>
      <c r="G21" s="93">
        <f t="shared" si="1"/>
        <v>0.3787019749596367</v>
      </c>
      <c r="H21" s="78"/>
      <c r="I21" s="156">
        <f t="shared" si="2"/>
        <v>0</v>
      </c>
    </row>
    <row r="22" spans="1:9" ht="24.75" customHeight="1">
      <c r="A22" s="178" t="s">
        <v>183</v>
      </c>
      <c r="B22" s="179"/>
      <c r="C22" s="71">
        <f>SUM(D22,F22,H22)</f>
        <v>738676</v>
      </c>
      <c r="D22" s="59">
        <f>D23</f>
        <v>718492</v>
      </c>
      <c r="E22" s="81">
        <f t="shared" si="0"/>
        <v>0.3767817307081778</v>
      </c>
      <c r="F22" s="59">
        <f>F23</f>
        <v>20184</v>
      </c>
      <c r="G22" s="81">
        <f t="shared" si="1"/>
        <v>0.059820318541417984</v>
      </c>
      <c r="H22" s="82">
        <f>H23</f>
        <v>0</v>
      </c>
      <c r="I22" s="142">
        <f t="shared" si="2"/>
        <v>0</v>
      </c>
    </row>
    <row r="23" spans="1:9" ht="24.75" customHeight="1">
      <c r="A23" s="129"/>
      <c r="B23" s="86" t="s">
        <v>184</v>
      </c>
      <c r="C23" s="71">
        <f>SUM(D23,F23,H23)</f>
        <v>738676</v>
      </c>
      <c r="D23" s="94">
        <v>718492</v>
      </c>
      <c r="E23" s="81">
        <f t="shared" si="0"/>
        <v>0.3767817307081778</v>
      </c>
      <c r="F23" s="59">
        <v>20184</v>
      </c>
      <c r="G23" s="81">
        <f t="shared" si="1"/>
        <v>0.059820318541417984</v>
      </c>
      <c r="H23" s="72"/>
      <c r="I23" s="153">
        <f t="shared" si="2"/>
        <v>0</v>
      </c>
    </row>
    <row r="24" spans="1:9" ht="30" customHeight="1">
      <c r="A24" s="172" t="s">
        <v>185</v>
      </c>
      <c r="B24" s="173"/>
      <c r="C24" s="71">
        <f>SUM(C25:C26)</f>
        <v>11596417</v>
      </c>
      <c r="D24" s="94">
        <f>SUM(D25:D26)</f>
        <v>10238782</v>
      </c>
      <c r="E24" s="81">
        <f t="shared" si="0"/>
        <v>5.36928177669861</v>
      </c>
      <c r="F24" s="59">
        <f>SUM(F25:F26)</f>
        <v>52771</v>
      </c>
      <c r="G24" s="81">
        <f t="shared" si="1"/>
        <v>0.15640002129157593</v>
      </c>
      <c r="H24" s="72">
        <f>SUM(H25:H26)</f>
        <v>1304864</v>
      </c>
      <c r="I24" s="153">
        <f t="shared" si="2"/>
        <v>33.88901528255217</v>
      </c>
    </row>
    <row r="25" spans="1:9" ht="30" customHeight="1">
      <c r="A25" s="131"/>
      <c r="B25" s="65" t="s">
        <v>186</v>
      </c>
      <c r="C25" s="73">
        <f>SUM(D25,F25,H25)</f>
        <v>11199332</v>
      </c>
      <c r="D25" s="89">
        <v>9849593</v>
      </c>
      <c r="E25" s="91">
        <f t="shared" si="0"/>
        <v>5.165188613528269</v>
      </c>
      <c r="F25" s="61">
        <v>44875</v>
      </c>
      <c r="G25" s="91">
        <f t="shared" si="1"/>
        <v>0.13299825577418412</v>
      </c>
      <c r="H25" s="79">
        <v>1304864</v>
      </c>
      <c r="I25" s="154">
        <f t="shared" si="2"/>
        <v>33.88901528255217</v>
      </c>
    </row>
    <row r="26" spans="1:9" ht="30" customHeight="1">
      <c r="A26" s="131"/>
      <c r="B26" s="74" t="s">
        <v>187</v>
      </c>
      <c r="C26" s="75">
        <f>SUM(D26,F26,H26)</f>
        <v>397085</v>
      </c>
      <c r="D26" s="95">
        <v>389189</v>
      </c>
      <c r="E26" s="92">
        <f t="shared" si="0"/>
        <v>0.2040931631703415</v>
      </c>
      <c r="F26" s="60">
        <v>7896</v>
      </c>
      <c r="G26" s="92">
        <f t="shared" si="1"/>
        <v>0.023401765517391815</v>
      </c>
      <c r="H26" s="76">
        <v>0</v>
      </c>
      <c r="I26" s="155">
        <f t="shared" si="2"/>
        <v>0</v>
      </c>
    </row>
    <row r="27" spans="1:9" ht="30" customHeight="1">
      <c r="A27" s="172" t="s">
        <v>188</v>
      </c>
      <c r="B27" s="173"/>
      <c r="C27" s="71">
        <f>SUM(C28:C38)</f>
        <v>2627289</v>
      </c>
      <c r="D27" s="94">
        <f>SUM(D28:D38)</f>
        <v>1589900</v>
      </c>
      <c r="E27" s="81">
        <f t="shared" si="0"/>
        <v>0.8337535750612838</v>
      </c>
      <c r="F27" s="59">
        <f>SUM(F28:F38)</f>
        <v>1037389</v>
      </c>
      <c r="G27" s="81">
        <f t="shared" si="1"/>
        <v>3.074561059817829</v>
      </c>
      <c r="H27" s="72">
        <f>SUM(H28:H38)</f>
        <v>0</v>
      </c>
      <c r="I27" s="153">
        <f t="shared" si="2"/>
        <v>0</v>
      </c>
    </row>
    <row r="28" spans="1:9" ht="30" customHeight="1">
      <c r="A28" s="131"/>
      <c r="B28" s="65" t="s">
        <v>189</v>
      </c>
      <c r="C28" s="73">
        <f aca="true" t="shared" si="4" ref="C28:C38">SUM(D28,F28,H28)</f>
        <v>290457</v>
      </c>
      <c r="D28" s="89">
        <v>161430</v>
      </c>
      <c r="E28" s="91">
        <f t="shared" si="0"/>
        <v>0.0846549088761199</v>
      </c>
      <c r="F28" s="61">
        <v>129027</v>
      </c>
      <c r="G28" s="91">
        <f t="shared" si="1"/>
        <v>0.38240369800057167</v>
      </c>
      <c r="H28" s="79"/>
      <c r="I28" s="154">
        <f t="shared" si="2"/>
        <v>0</v>
      </c>
    </row>
    <row r="29" spans="1:9" ht="30" customHeight="1">
      <c r="A29" s="131"/>
      <c r="B29" s="74" t="s">
        <v>190</v>
      </c>
      <c r="C29" s="75">
        <f t="shared" si="4"/>
        <v>206824</v>
      </c>
      <c r="D29" s="95">
        <v>120270</v>
      </c>
      <c r="E29" s="92">
        <f t="shared" si="0"/>
        <v>0.0630703456020005</v>
      </c>
      <c r="F29" s="60">
        <v>86554</v>
      </c>
      <c r="G29" s="92">
        <f t="shared" si="1"/>
        <v>0.25652436836275727</v>
      </c>
      <c r="H29" s="76"/>
      <c r="I29" s="155">
        <f t="shared" si="2"/>
        <v>0</v>
      </c>
    </row>
    <row r="30" spans="1:9" ht="30" customHeight="1">
      <c r="A30" s="131"/>
      <c r="B30" s="74" t="s">
        <v>191</v>
      </c>
      <c r="C30" s="75">
        <f t="shared" si="4"/>
        <v>194218</v>
      </c>
      <c r="D30" s="95">
        <v>113510</v>
      </c>
      <c r="E30" s="92">
        <f t="shared" si="0"/>
        <v>0.059525359019564954</v>
      </c>
      <c r="F30" s="60">
        <v>80708</v>
      </c>
      <c r="G30" s="92">
        <f t="shared" si="1"/>
        <v>0.2391982891815677</v>
      </c>
      <c r="H30" s="76"/>
      <c r="I30" s="155">
        <f t="shared" si="2"/>
        <v>0</v>
      </c>
    </row>
    <row r="31" spans="1:9" ht="30" customHeight="1">
      <c r="A31" s="131"/>
      <c r="B31" s="74" t="s">
        <v>192</v>
      </c>
      <c r="C31" s="75">
        <f t="shared" si="4"/>
        <v>244015</v>
      </c>
      <c r="D31" s="95">
        <v>154770</v>
      </c>
      <c r="E31" s="92">
        <f t="shared" si="0"/>
        <v>0.08116236292360203</v>
      </c>
      <c r="F31" s="60">
        <v>89245</v>
      </c>
      <c r="G31" s="92">
        <f t="shared" si="1"/>
        <v>0.26449981808505985</v>
      </c>
      <c r="H31" s="76"/>
      <c r="I31" s="155">
        <f t="shared" si="2"/>
        <v>0</v>
      </c>
    </row>
    <row r="32" spans="1:9" ht="30" customHeight="1">
      <c r="A32" s="131"/>
      <c r="B32" s="74" t="s">
        <v>193</v>
      </c>
      <c r="C32" s="75">
        <f t="shared" si="4"/>
        <v>224565</v>
      </c>
      <c r="D32" s="95">
        <v>145880</v>
      </c>
      <c r="E32" s="92">
        <f t="shared" si="0"/>
        <v>0.07650039092391978</v>
      </c>
      <c r="F32" s="60">
        <v>78685</v>
      </c>
      <c r="G32" s="92">
        <f t="shared" si="1"/>
        <v>0.23320262408003736</v>
      </c>
      <c r="H32" s="76"/>
      <c r="I32" s="155">
        <f t="shared" si="2"/>
        <v>0</v>
      </c>
    </row>
    <row r="33" spans="1:9" ht="30" customHeight="1">
      <c r="A33" s="131"/>
      <c r="B33" s="74" t="s">
        <v>194</v>
      </c>
      <c r="C33" s="75">
        <f t="shared" si="4"/>
        <v>210605</v>
      </c>
      <c r="D33" s="95">
        <v>126730</v>
      </c>
      <c r="E33" s="92">
        <f t="shared" si="0"/>
        <v>0.06645801029468298</v>
      </c>
      <c r="F33" s="60">
        <v>83875</v>
      </c>
      <c r="G33" s="92">
        <f t="shared" si="1"/>
        <v>0.24858448363364216</v>
      </c>
      <c r="H33" s="76"/>
      <c r="I33" s="155">
        <f t="shared" si="2"/>
        <v>0</v>
      </c>
    </row>
    <row r="34" spans="1:9" ht="30" customHeight="1">
      <c r="A34" s="131"/>
      <c r="B34" s="74" t="s">
        <v>195</v>
      </c>
      <c r="C34" s="75">
        <f t="shared" si="4"/>
        <v>257702</v>
      </c>
      <c r="D34" s="95">
        <v>159100</v>
      </c>
      <c r="E34" s="92">
        <f t="shared" si="0"/>
        <v>0.08343304219903783</v>
      </c>
      <c r="F34" s="60">
        <v>98602</v>
      </c>
      <c r="G34" s="92">
        <f t="shared" si="1"/>
        <v>0.2922316215230329</v>
      </c>
      <c r="H34" s="76"/>
      <c r="I34" s="155">
        <f t="shared" si="2"/>
        <v>0</v>
      </c>
    </row>
    <row r="35" spans="1:9" ht="30" customHeight="1">
      <c r="A35" s="131"/>
      <c r="B35" s="74" t="s">
        <v>196</v>
      </c>
      <c r="C35" s="75">
        <f t="shared" si="4"/>
        <v>296196</v>
      </c>
      <c r="D35" s="95">
        <v>183660</v>
      </c>
      <c r="E35" s="92">
        <f t="shared" si="0"/>
        <v>0.09631246090682141</v>
      </c>
      <c r="F35" s="60">
        <v>112536</v>
      </c>
      <c r="G35" s="92">
        <f t="shared" si="1"/>
        <v>0.33352850611261464</v>
      </c>
      <c r="H35" s="76"/>
      <c r="I35" s="155">
        <f t="shared" si="2"/>
        <v>0</v>
      </c>
    </row>
    <row r="36" spans="1:9" ht="30" customHeight="1">
      <c r="A36" s="131"/>
      <c r="B36" s="74" t="s">
        <v>197</v>
      </c>
      <c r="C36" s="75">
        <f t="shared" si="4"/>
        <v>279443</v>
      </c>
      <c r="D36" s="95">
        <v>169790</v>
      </c>
      <c r="E36" s="92">
        <f t="shared" si="0"/>
        <v>0.08903894553723841</v>
      </c>
      <c r="F36" s="60">
        <v>109653</v>
      </c>
      <c r="G36" s="92">
        <f t="shared" si="1"/>
        <v>0.32498401649931163</v>
      </c>
      <c r="H36" s="76"/>
      <c r="I36" s="155">
        <f t="shared" si="2"/>
        <v>0</v>
      </c>
    </row>
    <row r="37" spans="1:9" ht="30" customHeight="1">
      <c r="A37" s="131"/>
      <c r="B37" s="74" t="s">
        <v>198</v>
      </c>
      <c r="C37" s="75">
        <f t="shared" si="4"/>
        <v>197244</v>
      </c>
      <c r="D37" s="95">
        <v>116890</v>
      </c>
      <c r="E37" s="92">
        <f t="shared" si="0"/>
        <v>0.061297852310782726</v>
      </c>
      <c r="F37" s="60">
        <v>80354</v>
      </c>
      <c r="G37" s="92">
        <f t="shared" si="1"/>
        <v>0.2381491218825357</v>
      </c>
      <c r="H37" s="76"/>
      <c r="I37" s="155">
        <f t="shared" si="2"/>
        <v>0</v>
      </c>
    </row>
    <row r="38" spans="1:9" ht="30" customHeight="1" thickBot="1">
      <c r="A38" s="136"/>
      <c r="B38" s="83" t="s">
        <v>199</v>
      </c>
      <c r="C38" s="146">
        <f t="shared" si="4"/>
        <v>226020</v>
      </c>
      <c r="D38" s="147">
        <v>137870</v>
      </c>
      <c r="E38" s="148">
        <f t="shared" si="0"/>
        <v>0.07229989646751317</v>
      </c>
      <c r="F38" s="159">
        <v>88150</v>
      </c>
      <c r="G38" s="148">
        <f t="shared" si="1"/>
        <v>0.2612545124566981</v>
      </c>
      <c r="H38" s="84"/>
      <c r="I38" s="157">
        <f t="shared" si="2"/>
        <v>0</v>
      </c>
    </row>
  </sheetData>
  <mergeCells count="12">
    <mergeCell ref="A27:B27"/>
    <mergeCell ref="A6:B6"/>
    <mergeCell ref="A19:B19"/>
    <mergeCell ref="A24:B24"/>
    <mergeCell ref="A22:B22"/>
    <mergeCell ref="A7:B7"/>
    <mergeCell ref="A3:B3"/>
    <mergeCell ref="F4:F5"/>
    <mergeCell ref="H4:H5"/>
    <mergeCell ref="C4:C5"/>
    <mergeCell ref="A4:B5"/>
    <mergeCell ref="D4:D5"/>
  </mergeCells>
  <printOptions/>
  <pageMargins left="0.67" right="0.48" top="0.68" bottom="0.53" header="0.5118110236220472" footer="0.31"/>
  <pageSetup firstPageNumber="183" useFirstPageNumber="1" fitToHeight="5" horizontalDpi="300" verticalDpi="3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workbookViewId="0" topLeftCell="A1">
      <pane xSplit="2" ySplit="6" topLeftCell="C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4" sqref="D24"/>
    </sheetView>
  </sheetViews>
  <sheetFormatPr defaultColWidth="9.00390625" defaultRowHeight="14.25"/>
  <cols>
    <col min="1" max="1" width="3.625" style="3" customWidth="1"/>
    <col min="2" max="2" width="28.125" style="3" customWidth="1"/>
    <col min="3" max="3" width="25.625" style="64" customWidth="1"/>
    <col min="4" max="4" width="18.125" style="3" customWidth="1"/>
    <col min="5" max="5" width="8.625" style="3" customWidth="1"/>
    <col min="6" max="6" width="18.125" style="3" customWidth="1"/>
    <col min="7" max="7" width="8.625" style="3" customWidth="1"/>
    <col min="8" max="8" width="18.125" style="3" customWidth="1"/>
    <col min="9" max="9" width="8.625" style="3" customWidth="1"/>
    <col min="10" max="16384" width="9.00390625" style="56" customWidth="1"/>
  </cols>
  <sheetData>
    <row r="1" spans="1:9" s="122" customFormat="1" ht="27">
      <c r="A1" s="119" t="s">
        <v>154</v>
      </c>
      <c r="B1" s="120"/>
      <c r="C1" s="121"/>
      <c r="D1" s="120"/>
      <c r="E1" s="120"/>
      <c r="F1" s="120"/>
      <c r="G1" s="120"/>
      <c r="H1" s="120"/>
      <c r="I1" s="120"/>
    </row>
    <row r="2" ht="10.5" customHeight="1"/>
    <row r="3" spans="1:9" ht="15" customHeight="1" thickBot="1">
      <c r="A3" s="63"/>
      <c r="B3" s="123" t="s">
        <v>201</v>
      </c>
      <c r="I3" s="67" t="s">
        <v>0</v>
      </c>
    </row>
    <row r="4" spans="1:9" ht="15" customHeight="1">
      <c r="A4" s="166" t="s">
        <v>155</v>
      </c>
      <c r="B4" s="167"/>
      <c r="C4" s="189" t="s">
        <v>156</v>
      </c>
      <c r="D4" s="170" t="s">
        <v>157</v>
      </c>
      <c r="E4" s="124"/>
      <c r="F4" s="181" t="s">
        <v>158</v>
      </c>
      <c r="G4" s="125"/>
      <c r="H4" s="181" t="s">
        <v>159</v>
      </c>
      <c r="I4" s="126"/>
    </row>
    <row r="5" spans="1:9" ht="15.75" customHeight="1">
      <c r="A5" s="168"/>
      <c r="B5" s="169"/>
      <c r="C5" s="190"/>
      <c r="D5" s="171"/>
      <c r="E5" s="68" t="s">
        <v>2</v>
      </c>
      <c r="F5" s="188"/>
      <c r="G5" s="69" t="s">
        <v>2</v>
      </c>
      <c r="H5" s="188"/>
      <c r="I5" s="127" t="s">
        <v>160</v>
      </c>
    </row>
    <row r="6" spans="1:9" ht="29.25" customHeight="1">
      <c r="A6" s="174" t="s">
        <v>161</v>
      </c>
      <c r="B6" s="175"/>
      <c r="C6" s="71">
        <f aca="true" t="shared" si="0" ref="C6:C18">SUM(D6,F6,H6)</f>
        <v>38997153</v>
      </c>
      <c r="D6" s="88">
        <f>SUM(D7,D19:D19,D22,D24,D27)</f>
        <v>38591530</v>
      </c>
      <c r="E6" s="90">
        <f aca="true" t="shared" si="1" ref="E6:E38">D6/$D$6*100</f>
        <v>100</v>
      </c>
      <c r="F6" s="88">
        <f>SUM(F7,F19:F19,F22,F24,F27)</f>
        <v>395026</v>
      </c>
      <c r="G6" s="90">
        <f>F6/$D$6*100</f>
        <v>1.0236080300521901</v>
      </c>
      <c r="H6" s="88">
        <f>SUM(H7,H19:H19,H22,H24,H27)</f>
        <v>10597</v>
      </c>
      <c r="I6" s="141">
        <f aca="true" t="shared" si="2" ref="I6:I38">H6/$H$6*100</f>
        <v>100</v>
      </c>
    </row>
    <row r="7" spans="1:9" ht="29.25" customHeight="1">
      <c r="A7" s="172" t="s">
        <v>140</v>
      </c>
      <c r="B7" s="173"/>
      <c r="C7" s="71">
        <f>SUM(C8:C18)</f>
        <v>7915656</v>
      </c>
      <c r="D7" s="94">
        <f>SUM(D8:D18)</f>
        <v>7905059</v>
      </c>
      <c r="E7" s="81">
        <f t="shared" si="1"/>
        <v>20.483922249260395</v>
      </c>
      <c r="F7" s="59">
        <f>SUM(F8:F18)</f>
        <v>0</v>
      </c>
      <c r="G7" s="81">
        <v>0</v>
      </c>
      <c r="H7" s="38">
        <f>SUM(H8:H18)</f>
        <v>10597</v>
      </c>
      <c r="I7" s="142">
        <f t="shared" si="2"/>
        <v>100</v>
      </c>
    </row>
    <row r="8" spans="1:9" ht="24" customHeight="1">
      <c r="A8" s="131"/>
      <c r="B8" s="65" t="s">
        <v>141</v>
      </c>
      <c r="C8" s="73">
        <f t="shared" si="0"/>
        <v>0</v>
      </c>
      <c r="D8" s="89">
        <v>0</v>
      </c>
      <c r="E8" s="91">
        <f t="shared" si="1"/>
        <v>0</v>
      </c>
      <c r="F8" s="61">
        <v>0</v>
      </c>
      <c r="G8" s="91">
        <v>0</v>
      </c>
      <c r="H8" s="39"/>
      <c r="I8" s="143">
        <f t="shared" si="2"/>
        <v>0</v>
      </c>
    </row>
    <row r="9" spans="1:9" ht="24" customHeight="1">
      <c r="A9" s="131"/>
      <c r="B9" s="74" t="s">
        <v>142</v>
      </c>
      <c r="C9" s="75">
        <f t="shared" si="0"/>
        <v>0</v>
      </c>
      <c r="D9" s="95">
        <v>0</v>
      </c>
      <c r="E9" s="92">
        <f t="shared" si="1"/>
        <v>0</v>
      </c>
      <c r="F9" s="60">
        <v>0</v>
      </c>
      <c r="G9" s="91">
        <v>0</v>
      </c>
      <c r="H9" s="40"/>
      <c r="I9" s="144">
        <f t="shared" si="2"/>
        <v>0</v>
      </c>
    </row>
    <row r="10" spans="1:9" ht="24" customHeight="1">
      <c r="A10" s="131"/>
      <c r="B10" s="74" t="s">
        <v>143</v>
      </c>
      <c r="C10" s="75">
        <f t="shared" si="0"/>
        <v>0</v>
      </c>
      <c r="D10" s="95">
        <v>0</v>
      </c>
      <c r="E10" s="92">
        <f t="shared" si="1"/>
        <v>0</v>
      </c>
      <c r="F10" s="60">
        <v>0</v>
      </c>
      <c r="G10" s="91">
        <v>0</v>
      </c>
      <c r="H10" s="40"/>
      <c r="I10" s="144">
        <f t="shared" si="2"/>
        <v>0</v>
      </c>
    </row>
    <row r="11" spans="1:9" ht="24" customHeight="1">
      <c r="A11" s="131"/>
      <c r="B11" s="74" t="s">
        <v>144</v>
      </c>
      <c r="C11" s="75">
        <f t="shared" si="0"/>
        <v>0</v>
      </c>
      <c r="D11" s="95">
        <v>0</v>
      </c>
      <c r="E11" s="92">
        <f t="shared" si="1"/>
        <v>0</v>
      </c>
      <c r="F11" s="60">
        <v>0</v>
      </c>
      <c r="G11" s="91">
        <v>0</v>
      </c>
      <c r="H11" s="40"/>
      <c r="I11" s="144">
        <f t="shared" si="2"/>
        <v>0</v>
      </c>
    </row>
    <row r="12" spans="1:9" ht="24" customHeight="1">
      <c r="A12" s="131"/>
      <c r="B12" s="74" t="s">
        <v>145</v>
      </c>
      <c r="C12" s="75">
        <f t="shared" si="0"/>
        <v>3040466</v>
      </c>
      <c r="D12" s="95">
        <v>3040466</v>
      </c>
      <c r="E12" s="92">
        <f t="shared" si="1"/>
        <v>7.878583720313757</v>
      </c>
      <c r="F12" s="60">
        <v>0</v>
      </c>
      <c r="G12" s="91">
        <v>0</v>
      </c>
      <c r="H12" s="40"/>
      <c r="I12" s="144">
        <f t="shared" si="2"/>
        <v>0</v>
      </c>
    </row>
    <row r="13" spans="1:9" ht="24" customHeight="1">
      <c r="A13" s="131"/>
      <c r="B13" s="74" t="s">
        <v>146</v>
      </c>
      <c r="C13" s="75">
        <f t="shared" si="0"/>
        <v>774593</v>
      </c>
      <c r="D13" s="95">
        <v>774593</v>
      </c>
      <c r="E13" s="92">
        <f t="shared" si="1"/>
        <v>2.007158047374644</v>
      </c>
      <c r="F13" s="60">
        <v>0</v>
      </c>
      <c r="G13" s="91">
        <v>0</v>
      </c>
      <c r="H13" s="40"/>
      <c r="I13" s="144">
        <f t="shared" si="2"/>
        <v>0</v>
      </c>
    </row>
    <row r="14" spans="1:9" ht="24" customHeight="1">
      <c r="A14" s="131"/>
      <c r="B14" s="74" t="s">
        <v>147</v>
      </c>
      <c r="C14" s="75">
        <f t="shared" si="0"/>
        <v>0</v>
      </c>
      <c r="D14" s="95">
        <v>0</v>
      </c>
      <c r="E14" s="92">
        <f t="shared" si="1"/>
        <v>0</v>
      </c>
      <c r="F14" s="60">
        <v>0</v>
      </c>
      <c r="G14" s="91">
        <v>0</v>
      </c>
      <c r="H14" s="40"/>
      <c r="I14" s="144">
        <f t="shared" si="2"/>
        <v>0</v>
      </c>
    </row>
    <row r="15" spans="1:9" ht="24" customHeight="1">
      <c r="A15" s="131"/>
      <c r="B15" s="74" t="s">
        <v>148</v>
      </c>
      <c r="C15" s="75">
        <f t="shared" si="0"/>
        <v>4100597</v>
      </c>
      <c r="D15" s="95">
        <v>4090000</v>
      </c>
      <c r="E15" s="92">
        <f t="shared" si="1"/>
        <v>10.598180481571992</v>
      </c>
      <c r="F15" s="60">
        <v>0</v>
      </c>
      <c r="G15" s="91">
        <v>0</v>
      </c>
      <c r="H15" s="40">
        <v>10597</v>
      </c>
      <c r="I15" s="144">
        <f t="shared" si="2"/>
        <v>100</v>
      </c>
    </row>
    <row r="16" spans="1:9" ht="24" customHeight="1">
      <c r="A16" s="131"/>
      <c r="B16" s="74" t="s">
        <v>149</v>
      </c>
      <c r="C16" s="75">
        <f t="shared" si="0"/>
        <v>0</v>
      </c>
      <c r="D16" s="95">
        <v>0</v>
      </c>
      <c r="E16" s="92">
        <f t="shared" si="1"/>
        <v>0</v>
      </c>
      <c r="F16" s="60">
        <v>0</v>
      </c>
      <c r="G16" s="91">
        <v>0</v>
      </c>
      <c r="H16" s="40"/>
      <c r="I16" s="144">
        <f t="shared" si="2"/>
        <v>0</v>
      </c>
    </row>
    <row r="17" spans="1:9" ht="24" customHeight="1">
      <c r="A17" s="131"/>
      <c r="B17" s="74" t="s">
        <v>150</v>
      </c>
      <c r="C17" s="75">
        <f t="shared" si="0"/>
        <v>0</v>
      </c>
      <c r="D17" s="95">
        <v>0</v>
      </c>
      <c r="E17" s="92">
        <f t="shared" si="1"/>
        <v>0</v>
      </c>
      <c r="F17" s="60">
        <v>0</v>
      </c>
      <c r="G17" s="91">
        <v>0</v>
      </c>
      <c r="H17" s="40">
        <v>0</v>
      </c>
      <c r="I17" s="144">
        <f t="shared" si="2"/>
        <v>0</v>
      </c>
    </row>
    <row r="18" spans="1:9" ht="24" customHeight="1">
      <c r="A18" s="131"/>
      <c r="B18" s="66" t="s">
        <v>151</v>
      </c>
      <c r="C18" s="77">
        <f t="shared" si="0"/>
        <v>0</v>
      </c>
      <c r="D18" s="96">
        <v>0</v>
      </c>
      <c r="E18" s="93">
        <f t="shared" si="1"/>
        <v>0</v>
      </c>
      <c r="F18" s="62">
        <v>0</v>
      </c>
      <c r="G18" s="97">
        <v>0</v>
      </c>
      <c r="H18" s="42"/>
      <c r="I18" s="145">
        <f t="shared" si="2"/>
        <v>0</v>
      </c>
    </row>
    <row r="19" spans="1:9" ht="24.75" customHeight="1">
      <c r="A19" s="172" t="s">
        <v>135</v>
      </c>
      <c r="B19" s="173"/>
      <c r="C19" s="71">
        <f>SUM(C20:C23)</f>
        <v>2691000</v>
      </c>
      <c r="D19" s="94">
        <f>SUM(D20:D23)</f>
        <v>2691000</v>
      </c>
      <c r="E19" s="81">
        <f t="shared" si="1"/>
        <v>6.973032683596633</v>
      </c>
      <c r="F19" s="59">
        <f>SUM(F20:F23)</f>
        <v>0</v>
      </c>
      <c r="G19" s="81">
        <v>0</v>
      </c>
      <c r="H19" s="38">
        <f>SUM(H20:H23)</f>
        <v>0</v>
      </c>
      <c r="I19" s="142">
        <f t="shared" si="2"/>
        <v>0</v>
      </c>
    </row>
    <row r="20" spans="1:9" ht="24.75" customHeight="1">
      <c r="A20" s="131"/>
      <c r="B20" s="65" t="s">
        <v>136</v>
      </c>
      <c r="C20" s="73">
        <f>SUM(D20,F20,H20)</f>
        <v>0</v>
      </c>
      <c r="D20" s="89">
        <v>0</v>
      </c>
      <c r="E20" s="91">
        <f t="shared" si="1"/>
        <v>0</v>
      </c>
      <c r="F20" s="61">
        <v>0</v>
      </c>
      <c r="G20" s="91">
        <v>0</v>
      </c>
      <c r="H20" s="39"/>
      <c r="I20" s="143">
        <f t="shared" si="2"/>
        <v>0</v>
      </c>
    </row>
    <row r="21" spans="1:9" ht="24.75" customHeight="1">
      <c r="A21" s="131"/>
      <c r="B21" s="66" t="s">
        <v>137</v>
      </c>
      <c r="C21" s="77">
        <f>SUM(D21,F21,H21)</f>
        <v>2691000</v>
      </c>
      <c r="D21" s="96">
        <v>2691000</v>
      </c>
      <c r="E21" s="93">
        <f t="shared" si="1"/>
        <v>6.973032683596633</v>
      </c>
      <c r="F21" s="62">
        <v>0</v>
      </c>
      <c r="G21" s="97">
        <v>0</v>
      </c>
      <c r="H21" s="42"/>
      <c r="I21" s="145">
        <f t="shared" si="2"/>
        <v>0</v>
      </c>
    </row>
    <row r="22" spans="1:9" ht="24.75" customHeight="1">
      <c r="A22" s="178" t="s">
        <v>138</v>
      </c>
      <c r="B22" s="179"/>
      <c r="C22" s="71">
        <f>SUM(D22,F22,H22)</f>
        <v>0</v>
      </c>
      <c r="D22" s="59">
        <f>D23</f>
        <v>0</v>
      </c>
      <c r="E22" s="81">
        <f t="shared" si="1"/>
        <v>0</v>
      </c>
      <c r="F22" s="59">
        <f>F23</f>
        <v>0</v>
      </c>
      <c r="G22" s="81">
        <v>0</v>
      </c>
      <c r="H22" s="38"/>
      <c r="I22" s="142">
        <f t="shared" si="2"/>
        <v>0</v>
      </c>
    </row>
    <row r="23" spans="1:9" ht="24.75" customHeight="1">
      <c r="A23" s="129"/>
      <c r="B23" s="86" t="s">
        <v>139</v>
      </c>
      <c r="C23" s="71">
        <f>SUM(D23,F23,H23)</f>
        <v>0</v>
      </c>
      <c r="D23" s="94">
        <v>0</v>
      </c>
      <c r="E23" s="81">
        <f t="shared" si="1"/>
        <v>0</v>
      </c>
      <c r="F23" s="59">
        <v>0</v>
      </c>
      <c r="G23" s="81">
        <v>0</v>
      </c>
      <c r="H23" s="38"/>
      <c r="I23" s="142">
        <f t="shared" si="2"/>
        <v>0</v>
      </c>
    </row>
    <row r="24" spans="1:9" ht="30" customHeight="1">
      <c r="A24" s="172" t="s">
        <v>132</v>
      </c>
      <c r="B24" s="173"/>
      <c r="C24" s="71">
        <f>SUM(C25:C26)</f>
        <v>28390497</v>
      </c>
      <c r="D24" s="94">
        <f>SUM(D25:D26)</f>
        <v>27995471</v>
      </c>
      <c r="E24" s="81">
        <f t="shared" si="1"/>
        <v>72.54304506714297</v>
      </c>
      <c r="F24" s="59">
        <f>SUM(F25:F26)</f>
        <v>395026</v>
      </c>
      <c r="G24" s="81">
        <f>F24/$D$6*100</f>
        <v>1.0236080300521901</v>
      </c>
      <c r="H24" s="38">
        <f>SUM(H25:H26)</f>
        <v>0</v>
      </c>
      <c r="I24" s="142">
        <f t="shared" si="2"/>
        <v>0</v>
      </c>
    </row>
    <row r="25" spans="1:9" ht="30" customHeight="1">
      <c r="A25" s="131"/>
      <c r="B25" s="65" t="s">
        <v>133</v>
      </c>
      <c r="C25" s="73">
        <f>SUM(D25,F25,H25)</f>
        <v>28390497</v>
      </c>
      <c r="D25" s="89">
        <v>27995471</v>
      </c>
      <c r="E25" s="91">
        <f t="shared" si="1"/>
        <v>72.54304506714297</v>
      </c>
      <c r="F25" s="61">
        <v>395026</v>
      </c>
      <c r="G25" s="91">
        <f>F25/$D$6*100</f>
        <v>1.0236080300521901</v>
      </c>
      <c r="H25" s="39">
        <v>0</v>
      </c>
      <c r="I25" s="143">
        <f t="shared" si="2"/>
        <v>0</v>
      </c>
    </row>
    <row r="26" spans="1:9" ht="30" customHeight="1">
      <c r="A26" s="131"/>
      <c r="B26" s="74" t="s">
        <v>134</v>
      </c>
      <c r="C26" s="75">
        <f>SUM(D26,F26,H26)</f>
        <v>0</v>
      </c>
      <c r="D26" s="95">
        <v>0</v>
      </c>
      <c r="E26" s="92">
        <f t="shared" si="1"/>
        <v>0</v>
      </c>
      <c r="F26" s="60">
        <v>0</v>
      </c>
      <c r="G26" s="97">
        <v>0</v>
      </c>
      <c r="H26" s="40">
        <v>0</v>
      </c>
      <c r="I26" s="144">
        <f t="shared" si="2"/>
        <v>0</v>
      </c>
    </row>
    <row r="27" spans="1:9" ht="30" customHeight="1">
      <c r="A27" s="172" t="s">
        <v>120</v>
      </c>
      <c r="B27" s="173"/>
      <c r="C27" s="71">
        <f>SUM(C28:C38)</f>
        <v>0</v>
      </c>
      <c r="D27" s="94">
        <f>SUM(D28:D38)</f>
        <v>0</v>
      </c>
      <c r="E27" s="81">
        <f t="shared" si="1"/>
        <v>0</v>
      </c>
      <c r="F27" s="59">
        <f>SUM(F28:F38)</f>
        <v>0</v>
      </c>
      <c r="G27" s="81">
        <v>0</v>
      </c>
      <c r="H27" s="38">
        <f>SUM(H28:H38)</f>
        <v>0</v>
      </c>
      <c r="I27" s="142">
        <f t="shared" si="2"/>
        <v>0</v>
      </c>
    </row>
    <row r="28" spans="1:9" ht="30" customHeight="1">
      <c r="A28" s="131"/>
      <c r="B28" s="65" t="s">
        <v>121</v>
      </c>
      <c r="C28" s="73">
        <f aca="true" t="shared" si="3" ref="C28:C38">SUM(D28,F28,H28)</f>
        <v>0</v>
      </c>
      <c r="D28" s="89">
        <v>0</v>
      </c>
      <c r="E28" s="91">
        <f t="shared" si="1"/>
        <v>0</v>
      </c>
      <c r="F28" s="89">
        <v>0</v>
      </c>
      <c r="G28" s="91">
        <v>0</v>
      </c>
      <c r="H28" s="39"/>
      <c r="I28" s="143">
        <f t="shared" si="2"/>
        <v>0</v>
      </c>
    </row>
    <row r="29" spans="1:9" ht="30" customHeight="1">
      <c r="A29" s="131"/>
      <c r="B29" s="74" t="s">
        <v>122</v>
      </c>
      <c r="C29" s="75">
        <f t="shared" si="3"/>
        <v>0</v>
      </c>
      <c r="D29" s="95">
        <v>0</v>
      </c>
      <c r="E29" s="92">
        <f t="shared" si="1"/>
        <v>0</v>
      </c>
      <c r="F29" s="95">
        <v>0</v>
      </c>
      <c r="G29" s="91">
        <v>0</v>
      </c>
      <c r="H29" s="40"/>
      <c r="I29" s="144">
        <f t="shared" si="2"/>
        <v>0</v>
      </c>
    </row>
    <row r="30" spans="1:9" ht="30" customHeight="1">
      <c r="A30" s="131"/>
      <c r="B30" s="74" t="s">
        <v>123</v>
      </c>
      <c r="C30" s="75">
        <f t="shared" si="3"/>
        <v>0</v>
      </c>
      <c r="D30" s="95">
        <v>0</v>
      </c>
      <c r="E30" s="92">
        <f t="shared" si="1"/>
        <v>0</v>
      </c>
      <c r="F30" s="95">
        <v>0</v>
      </c>
      <c r="G30" s="91">
        <v>0</v>
      </c>
      <c r="H30" s="40"/>
      <c r="I30" s="144">
        <f t="shared" si="2"/>
        <v>0</v>
      </c>
    </row>
    <row r="31" spans="1:9" ht="30" customHeight="1">
      <c r="A31" s="131"/>
      <c r="B31" s="74" t="s">
        <v>125</v>
      </c>
      <c r="C31" s="75">
        <f t="shared" si="3"/>
        <v>0</v>
      </c>
      <c r="D31" s="95">
        <v>0</v>
      </c>
      <c r="E31" s="92">
        <f t="shared" si="1"/>
        <v>0</v>
      </c>
      <c r="F31" s="95">
        <v>0</v>
      </c>
      <c r="G31" s="91">
        <v>0</v>
      </c>
      <c r="H31" s="40"/>
      <c r="I31" s="144">
        <f t="shared" si="2"/>
        <v>0</v>
      </c>
    </row>
    <row r="32" spans="1:9" ht="30" customHeight="1">
      <c r="A32" s="131"/>
      <c r="B32" s="74" t="s">
        <v>124</v>
      </c>
      <c r="C32" s="75">
        <f t="shared" si="3"/>
        <v>0</v>
      </c>
      <c r="D32" s="95">
        <v>0</v>
      </c>
      <c r="E32" s="92">
        <f t="shared" si="1"/>
        <v>0</v>
      </c>
      <c r="F32" s="95">
        <v>0</v>
      </c>
      <c r="G32" s="91">
        <v>0</v>
      </c>
      <c r="H32" s="40"/>
      <c r="I32" s="144">
        <f t="shared" si="2"/>
        <v>0</v>
      </c>
    </row>
    <row r="33" spans="1:9" ht="30" customHeight="1">
      <c r="A33" s="131"/>
      <c r="B33" s="74" t="s">
        <v>126</v>
      </c>
      <c r="C33" s="75">
        <f t="shared" si="3"/>
        <v>0</v>
      </c>
      <c r="D33" s="95">
        <v>0</v>
      </c>
      <c r="E33" s="92">
        <f t="shared" si="1"/>
        <v>0</v>
      </c>
      <c r="F33" s="95">
        <v>0</v>
      </c>
      <c r="G33" s="91">
        <v>0</v>
      </c>
      <c r="H33" s="40"/>
      <c r="I33" s="144">
        <f t="shared" si="2"/>
        <v>0</v>
      </c>
    </row>
    <row r="34" spans="1:9" ht="30" customHeight="1">
      <c r="A34" s="131"/>
      <c r="B34" s="74" t="s">
        <v>127</v>
      </c>
      <c r="C34" s="75">
        <f t="shared" si="3"/>
        <v>0</v>
      </c>
      <c r="D34" s="95">
        <v>0</v>
      </c>
      <c r="E34" s="92">
        <f t="shared" si="1"/>
        <v>0</v>
      </c>
      <c r="F34" s="95">
        <v>0</v>
      </c>
      <c r="G34" s="91">
        <v>0</v>
      </c>
      <c r="H34" s="40"/>
      <c r="I34" s="144">
        <f t="shared" si="2"/>
        <v>0</v>
      </c>
    </row>
    <row r="35" spans="1:9" ht="30" customHeight="1">
      <c r="A35" s="131"/>
      <c r="B35" s="74" t="s">
        <v>128</v>
      </c>
      <c r="C35" s="75">
        <f t="shared" si="3"/>
        <v>0</v>
      </c>
      <c r="D35" s="95">
        <v>0</v>
      </c>
      <c r="E35" s="92">
        <f t="shared" si="1"/>
        <v>0</v>
      </c>
      <c r="F35" s="95">
        <v>0</v>
      </c>
      <c r="G35" s="91">
        <v>0</v>
      </c>
      <c r="H35" s="40"/>
      <c r="I35" s="144">
        <f t="shared" si="2"/>
        <v>0</v>
      </c>
    </row>
    <row r="36" spans="1:9" ht="30" customHeight="1">
      <c r="A36" s="131"/>
      <c r="B36" s="74" t="s">
        <v>129</v>
      </c>
      <c r="C36" s="75">
        <f t="shared" si="3"/>
        <v>0</v>
      </c>
      <c r="D36" s="95">
        <v>0</v>
      </c>
      <c r="E36" s="92">
        <f t="shared" si="1"/>
        <v>0</v>
      </c>
      <c r="F36" s="95">
        <v>0</v>
      </c>
      <c r="G36" s="91">
        <v>0</v>
      </c>
      <c r="H36" s="40"/>
      <c r="I36" s="144">
        <f t="shared" si="2"/>
        <v>0</v>
      </c>
    </row>
    <row r="37" spans="1:9" ht="30" customHeight="1">
      <c r="A37" s="131"/>
      <c r="B37" s="74" t="s">
        <v>130</v>
      </c>
      <c r="C37" s="75">
        <f t="shared" si="3"/>
        <v>0</v>
      </c>
      <c r="D37" s="95">
        <v>0</v>
      </c>
      <c r="E37" s="92">
        <f t="shared" si="1"/>
        <v>0</v>
      </c>
      <c r="F37" s="95">
        <v>0</v>
      </c>
      <c r="G37" s="91">
        <v>0</v>
      </c>
      <c r="H37" s="40"/>
      <c r="I37" s="144">
        <f t="shared" si="2"/>
        <v>0</v>
      </c>
    </row>
    <row r="38" spans="1:9" ht="30" customHeight="1" thickBot="1">
      <c r="A38" s="136"/>
      <c r="B38" s="83" t="s">
        <v>131</v>
      </c>
      <c r="C38" s="146">
        <f t="shared" si="3"/>
        <v>0</v>
      </c>
      <c r="D38" s="147">
        <v>0</v>
      </c>
      <c r="E38" s="148">
        <f t="shared" si="1"/>
        <v>0</v>
      </c>
      <c r="F38" s="147">
        <v>0</v>
      </c>
      <c r="G38" s="148">
        <v>0</v>
      </c>
      <c r="H38" s="149"/>
      <c r="I38" s="150">
        <f t="shared" si="2"/>
        <v>0</v>
      </c>
    </row>
  </sheetData>
  <mergeCells count="11">
    <mergeCell ref="F4:F5"/>
    <mergeCell ref="H4:H5"/>
    <mergeCell ref="C4:C5"/>
    <mergeCell ref="A4:B5"/>
    <mergeCell ref="D4:D5"/>
    <mergeCell ref="A27:B27"/>
    <mergeCell ref="A6:B6"/>
    <mergeCell ref="A19:B19"/>
    <mergeCell ref="A24:B24"/>
    <mergeCell ref="A22:B22"/>
    <mergeCell ref="A7:B7"/>
  </mergeCells>
  <printOptions/>
  <pageMargins left="0.67" right="0.48" top="0.68" bottom="0.53" header="0.5118110236220472" footer="0.31"/>
  <pageSetup firstPageNumber="185" useFirstPageNumber="1" fitToHeight="5" horizontalDpi="300" verticalDpi="300" orientation="landscape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06"/>
  <sheetViews>
    <sheetView workbookViewId="0" topLeftCell="A1">
      <selection activeCell="D16" sqref="D16"/>
    </sheetView>
  </sheetViews>
  <sheetFormatPr defaultColWidth="9.00390625" defaultRowHeight="14.25"/>
  <cols>
    <col min="1" max="1" width="2.00390625" style="3" customWidth="1"/>
    <col min="2" max="2" width="1.75390625" style="3" customWidth="1"/>
    <col min="3" max="3" width="33.375" style="3" customWidth="1"/>
    <col min="4" max="4" width="15.00390625" style="3" bestFit="1" customWidth="1"/>
    <col min="5" max="5" width="7.00390625" style="3" customWidth="1"/>
    <col min="6" max="6" width="15.00390625" style="3" bestFit="1" customWidth="1"/>
    <col min="7" max="7" width="6.50390625" style="3" customWidth="1"/>
    <col min="8" max="8" width="12.75390625" style="3" bestFit="1" customWidth="1"/>
    <col min="9" max="9" width="8.375" style="3" customWidth="1"/>
    <col min="10" max="16384" width="9.00390625" style="56" customWidth="1"/>
  </cols>
  <sheetData>
    <row r="1" ht="8.25" customHeight="1"/>
    <row r="2" spans="1:9" ht="18.75">
      <c r="A2" s="2" t="s">
        <v>67</v>
      </c>
      <c r="I2" s="4" t="s">
        <v>68</v>
      </c>
    </row>
    <row r="3" spans="1:9" ht="14.25">
      <c r="A3" s="163" t="s">
        <v>69</v>
      </c>
      <c r="B3" s="163"/>
      <c r="C3" s="163"/>
      <c r="D3" s="192" t="s">
        <v>70</v>
      </c>
      <c r="E3" s="8"/>
      <c r="F3" s="192" t="s">
        <v>71</v>
      </c>
      <c r="G3" s="8"/>
      <c r="H3" s="192" t="s">
        <v>1</v>
      </c>
      <c r="I3" s="8"/>
    </row>
    <row r="4" spans="1:9" ht="14.25">
      <c r="A4" s="163"/>
      <c r="B4" s="163"/>
      <c r="C4" s="163"/>
      <c r="D4" s="192"/>
      <c r="E4" s="9" t="s">
        <v>2</v>
      </c>
      <c r="F4" s="192"/>
      <c r="G4" s="9" t="s">
        <v>2</v>
      </c>
      <c r="H4" s="192"/>
      <c r="I4" s="9" t="s">
        <v>3</v>
      </c>
    </row>
    <row r="5" spans="1:9" ht="15" customHeight="1">
      <c r="A5" s="193" t="s">
        <v>4</v>
      </c>
      <c r="B5" s="194"/>
      <c r="C5" s="195"/>
      <c r="D5" s="5">
        <f>SUM(D6,D12,D37,D75,D90,D94,D98,D102)</f>
        <v>2435247216</v>
      </c>
      <c r="E5" s="6">
        <v>100</v>
      </c>
      <c r="F5" s="5">
        <f>SUM(F6,F12,F37,F75,F90,F94,F98,F102)</f>
        <v>2206434979</v>
      </c>
      <c r="G5" s="6">
        <v>100</v>
      </c>
      <c r="H5" s="38">
        <f aca="true" t="shared" si="0" ref="H5:H36">D5-F5</f>
        <v>228812237</v>
      </c>
      <c r="I5" s="7">
        <f aca="true" t="shared" si="1" ref="I5:I36">IF(F5=0,0,H5/F5*100)</f>
        <v>10.37022342274968</v>
      </c>
    </row>
    <row r="6" spans="1:9" ht="15" customHeight="1">
      <c r="A6" s="196" t="s">
        <v>5</v>
      </c>
      <c r="B6" s="197"/>
      <c r="C6" s="198"/>
      <c r="D6" s="19">
        <f>D7</f>
        <v>100607244</v>
      </c>
      <c r="E6" s="20">
        <f aca="true" t="shared" si="2" ref="E6:E37">D6/$D$5*100</f>
        <v>4.131294898480648</v>
      </c>
      <c r="F6" s="19">
        <f>F7</f>
        <v>94437750</v>
      </c>
      <c r="G6" s="20">
        <f aca="true" t="shared" si="3" ref="G6:G37">F6/$F$5*100</f>
        <v>4.280105731590652</v>
      </c>
      <c r="H6" s="37">
        <f t="shared" si="0"/>
        <v>6169494</v>
      </c>
      <c r="I6" s="21">
        <f t="shared" si="1"/>
        <v>6.532868476853801</v>
      </c>
    </row>
    <row r="7" spans="1:9" ht="15" customHeight="1">
      <c r="A7" s="52"/>
      <c r="B7" s="199" t="s">
        <v>6</v>
      </c>
      <c r="C7" s="200"/>
      <c r="D7" s="43">
        <f>SUM(D8:D11)</f>
        <v>100607244</v>
      </c>
      <c r="E7" s="44">
        <f t="shared" si="2"/>
        <v>4.131294898480648</v>
      </c>
      <c r="F7" s="43">
        <f>SUM(F8:F11)</f>
        <v>94437750</v>
      </c>
      <c r="G7" s="44">
        <f t="shared" si="3"/>
        <v>4.280105731590652</v>
      </c>
      <c r="H7" s="45">
        <f t="shared" si="0"/>
        <v>6169494</v>
      </c>
      <c r="I7" s="46">
        <f t="shared" si="1"/>
        <v>6.532868476853801</v>
      </c>
    </row>
    <row r="8" spans="1:9" ht="15" customHeight="1">
      <c r="A8" s="53"/>
      <c r="B8" s="47"/>
      <c r="C8" s="25" t="s">
        <v>7</v>
      </c>
      <c r="D8" s="10">
        <v>69236227</v>
      </c>
      <c r="E8" s="11">
        <f t="shared" si="2"/>
        <v>2.843088231252494</v>
      </c>
      <c r="F8" s="10">
        <v>63255647</v>
      </c>
      <c r="G8" s="11">
        <f t="shared" si="3"/>
        <v>2.8668711111835576</v>
      </c>
      <c r="H8" s="40">
        <f t="shared" si="0"/>
        <v>5980580</v>
      </c>
      <c r="I8" s="12">
        <f t="shared" si="1"/>
        <v>9.454618336288616</v>
      </c>
    </row>
    <row r="9" spans="1:9" ht="15" customHeight="1">
      <c r="A9" s="53"/>
      <c r="B9" s="47"/>
      <c r="C9" s="25" t="s">
        <v>8</v>
      </c>
      <c r="D9" s="10">
        <v>27500458</v>
      </c>
      <c r="E9" s="11">
        <f t="shared" si="2"/>
        <v>1.1292676086155518</v>
      </c>
      <c r="F9" s="10">
        <v>27548548</v>
      </c>
      <c r="G9" s="11">
        <f t="shared" si="3"/>
        <v>1.248554716644564</v>
      </c>
      <c r="H9" s="40">
        <f t="shared" si="0"/>
        <v>-48090</v>
      </c>
      <c r="I9" s="12">
        <f t="shared" si="1"/>
        <v>-0.17456455418267416</v>
      </c>
    </row>
    <row r="10" spans="1:9" ht="15" customHeight="1">
      <c r="A10" s="53"/>
      <c r="B10" s="47"/>
      <c r="C10" s="25" t="s">
        <v>9</v>
      </c>
      <c r="D10" s="10">
        <v>2421596</v>
      </c>
      <c r="E10" s="11">
        <f t="shared" si="2"/>
        <v>0.0994394320252043</v>
      </c>
      <c r="F10" s="10">
        <v>2302706</v>
      </c>
      <c r="G10" s="11">
        <f t="shared" si="3"/>
        <v>0.10436319320153419</v>
      </c>
      <c r="H10" s="40">
        <f t="shared" si="0"/>
        <v>118890</v>
      </c>
      <c r="I10" s="12">
        <f t="shared" si="1"/>
        <v>5.163055987173352</v>
      </c>
    </row>
    <row r="11" spans="1:9" ht="15" customHeight="1">
      <c r="A11" s="54"/>
      <c r="B11" s="55"/>
      <c r="C11" s="26" t="s">
        <v>10</v>
      </c>
      <c r="D11" s="13">
        <v>1448963</v>
      </c>
      <c r="E11" s="14">
        <f t="shared" si="2"/>
        <v>0.05949962658739776</v>
      </c>
      <c r="F11" s="13">
        <v>1330849</v>
      </c>
      <c r="G11" s="14">
        <f t="shared" si="3"/>
        <v>0.06031671056099586</v>
      </c>
      <c r="H11" s="41">
        <f t="shared" si="0"/>
        <v>118114</v>
      </c>
      <c r="I11" s="15">
        <f t="shared" si="1"/>
        <v>8.875086504930312</v>
      </c>
    </row>
    <row r="12" spans="1:9" ht="15" customHeight="1">
      <c r="A12" s="201" t="s">
        <v>11</v>
      </c>
      <c r="B12" s="202"/>
      <c r="C12" s="203"/>
      <c r="D12" s="48">
        <f>SUM(D13,D16,D20:D22,D30,D33)</f>
        <v>84924421</v>
      </c>
      <c r="E12" s="49">
        <f t="shared" si="2"/>
        <v>3.487301841144985</v>
      </c>
      <c r="F12" s="48">
        <f>SUM(F13,F16,F20:F22,F30,F33)</f>
        <v>72418102</v>
      </c>
      <c r="G12" s="49">
        <f t="shared" si="3"/>
        <v>3.2821317051826884</v>
      </c>
      <c r="H12" s="50">
        <f t="shared" si="0"/>
        <v>12506319</v>
      </c>
      <c r="I12" s="51">
        <f t="shared" si="1"/>
        <v>17.269603392809163</v>
      </c>
    </row>
    <row r="13" spans="1:9" ht="15" customHeight="1">
      <c r="A13" s="31"/>
      <c r="B13" s="204" t="s">
        <v>12</v>
      </c>
      <c r="C13" s="205"/>
      <c r="D13" s="16">
        <f>SUM(D14:D15)</f>
        <v>24236414</v>
      </c>
      <c r="E13" s="17">
        <f t="shared" si="2"/>
        <v>0.9952342349787948</v>
      </c>
      <c r="F13" s="16">
        <f>SUM(F14:F15)</f>
        <v>21405166</v>
      </c>
      <c r="G13" s="44">
        <f t="shared" si="3"/>
        <v>0.9701244860476805</v>
      </c>
      <c r="H13" s="39">
        <f t="shared" si="0"/>
        <v>2831248</v>
      </c>
      <c r="I13" s="18">
        <f t="shared" si="1"/>
        <v>13.226937833605215</v>
      </c>
    </row>
    <row r="14" spans="1:9" ht="15" customHeight="1">
      <c r="A14" s="34"/>
      <c r="B14" s="27"/>
      <c r="C14" s="25" t="s">
        <v>72</v>
      </c>
      <c r="D14" s="10">
        <v>23914414</v>
      </c>
      <c r="E14" s="11">
        <f t="shared" si="2"/>
        <v>0.9820117581031659</v>
      </c>
      <c r="F14" s="10">
        <v>21364166</v>
      </c>
      <c r="G14" s="11">
        <f t="shared" si="3"/>
        <v>0.9682662849046503</v>
      </c>
      <c r="H14" s="40">
        <f t="shared" si="0"/>
        <v>2550248</v>
      </c>
      <c r="I14" s="12">
        <f t="shared" si="1"/>
        <v>11.937035126950427</v>
      </c>
    </row>
    <row r="15" spans="1:9" ht="15" customHeight="1">
      <c r="A15" s="34"/>
      <c r="B15" s="35"/>
      <c r="C15" s="25" t="s">
        <v>73</v>
      </c>
      <c r="D15" s="10">
        <v>322000</v>
      </c>
      <c r="E15" s="11">
        <f t="shared" si="2"/>
        <v>0.013222476875629042</v>
      </c>
      <c r="F15" s="10">
        <v>41000</v>
      </c>
      <c r="G15" s="11">
        <f t="shared" si="3"/>
        <v>0.0018582011430303745</v>
      </c>
      <c r="H15" s="40">
        <f t="shared" si="0"/>
        <v>281000</v>
      </c>
      <c r="I15" s="12">
        <f t="shared" si="1"/>
        <v>685.3658536585366</v>
      </c>
    </row>
    <row r="16" spans="1:9" ht="15" customHeight="1">
      <c r="A16" s="32"/>
      <c r="B16" s="206" t="s">
        <v>13</v>
      </c>
      <c r="C16" s="207"/>
      <c r="D16" s="10">
        <f>SUM(D17:D19)</f>
        <v>6017115</v>
      </c>
      <c r="E16" s="11">
        <f t="shared" si="2"/>
        <v>0.24708436007919451</v>
      </c>
      <c r="F16" s="10">
        <f>SUM(F17:F19)</f>
        <v>5297020</v>
      </c>
      <c r="G16" s="11">
        <f t="shared" si="3"/>
        <v>0.24007142972328668</v>
      </c>
      <c r="H16" s="40">
        <f t="shared" si="0"/>
        <v>720095</v>
      </c>
      <c r="I16" s="12">
        <f t="shared" si="1"/>
        <v>13.594341724214749</v>
      </c>
    </row>
    <row r="17" spans="1:9" ht="15" customHeight="1">
      <c r="A17" s="34"/>
      <c r="B17" s="27"/>
      <c r="C17" s="25" t="s">
        <v>14</v>
      </c>
      <c r="D17" s="10">
        <v>4787665</v>
      </c>
      <c r="E17" s="11">
        <f t="shared" si="2"/>
        <v>0.19659872593403263</v>
      </c>
      <c r="F17" s="10">
        <v>4500770</v>
      </c>
      <c r="G17" s="11">
        <f t="shared" si="3"/>
        <v>0.20398380386626386</v>
      </c>
      <c r="H17" s="40">
        <f t="shared" si="0"/>
        <v>286895</v>
      </c>
      <c r="I17" s="12">
        <f t="shared" si="1"/>
        <v>6.37435372169651</v>
      </c>
    </row>
    <row r="18" spans="1:9" ht="15" customHeight="1">
      <c r="A18" s="34"/>
      <c r="B18" s="35"/>
      <c r="C18" s="25" t="s">
        <v>15</v>
      </c>
      <c r="D18" s="10">
        <v>848450</v>
      </c>
      <c r="E18" s="11">
        <f t="shared" si="2"/>
        <v>0.03484040529542689</v>
      </c>
      <c r="F18" s="10">
        <v>704850</v>
      </c>
      <c r="G18" s="11">
        <f t="shared" si="3"/>
        <v>0.031945196967438035</v>
      </c>
      <c r="H18" s="40">
        <f t="shared" si="0"/>
        <v>143600</v>
      </c>
      <c r="I18" s="12">
        <f t="shared" si="1"/>
        <v>20.37312903454636</v>
      </c>
    </row>
    <row r="19" spans="1:9" ht="15" customHeight="1">
      <c r="A19" s="34"/>
      <c r="B19" s="29"/>
      <c r="C19" s="25" t="s">
        <v>16</v>
      </c>
      <c r="D19" s="10">
        <v>381000</v>
      </c>
      <c r="E19" s="11">
        <f t="shared" si="2"/>
        <v>0.015645228849734984</v>
      </c>
      <c r="F19" s="10">
        <v>91400</v>
      </c>
      <c r="G19" s="11">
        <f t="shared" si="3"/>
        <v>0.004142428889584786</v>
      </c>
      <c r="H19" s="40">
        <f t="shared" si="0"/>
        <v>289600</v>
      </c>
      <c r="I19" s="12">
        <f t="shared" si="1"/>
        <v>316.84901531728667</v>
      </c>
    </row>
    <row r="20" spans="1:9" ht="15" customHeight="1">
      <c r="A20" s="32"/>
      <c r="B20" s="204" t="s">
        <v>17</v>
      </c>
      <c r="C20" s="207"/>
      <c r="D20" s="10">
        <v>14879295</v>
      </c>
      <c r="E20" s="11">
        <f t="shared" si="2"/>
        <v>0.610997310755164</v>
      </c>
      <c r="F20" s="10">
        <v>12960390</v>
      </c>
      <c r="G20" s="11">
        <f t="shared" si="3"/>
        <v>0.5873905246858399</v>
      </c>
      <c r="H20" s="40">
        <f t="shared" si="0"/>
        <v>1918905</v>
      </c>
      <c r="I20" s="12">
        <f t="shared" si="1"/>
        <v>14.805920192216437</v>
      </c>
    </row>
    <row r="21" spans="1:9" ht="15" customHeight="1">
      <c r="A21" s="32"/>
      <c r="B21" s="208" t="s">
        <v>18</v>
      </c>
      <c r="C21" s="207"/>
      <c r="D21" s="10">
        <v>29417372</v>
      </c>
      <c r="E21" s="11">
        <f t="shared" si="2"/>
        <v>1.207982984508625</v>
      </c>
      <c r="F21" s="10">
        <v>24096297</v>
      </c>
      <c r="G21" s="11">
        <f t="shared" si="3"/>
        <v>1.0920918689804726</v>
      </c>
      <c r="H21" s="40">
        <f t="shared" si="0"/>
        <v>5321075</v>
      </c>
      <c r="I21" s="12">
        <f t="shared" si="1"/>
        <v>22.08254239230202</v>
      </c>
    </row>
    <row r="22" spans="1:9" ht="15" customHeight="1">
      <c r="A22" s="32"/>
      <c r="B22" s="208" t="s">
        <v>19</v>
      </c>
      <c r="C22" s="207"/>
      <c r="D22" s="10">
        <f>SUM(D23:D29)</f>
        <v>1906700</v>
      </c>
      <c r="E22" s="11">
        <f t="shared" si="2"/>
        <v>0.07829595235640338</v>
      </c>
      <c r="F22" s="10">
        <f>SUM(F23:F29)</f>
        <v>1933300</v>
      </c>
      <c r="G22" s="11">
        <f t="shared" si="3"/>
        <v>0.08762098219074689</v>
      </c>
      <c r="H22" s="40">
        <f t="shared" si="0"/>
        <v>-26600</v>
      </c>
      <c r="I22" s="12">
        <f t="shared" si="1"/>
        <v>-1.3758857911343298</v>
      </c>
    </row>
    <row r="23" spans="1:9" ht="15" customHeight="1">
      <c r="A23" s="32"/>
      <c r="B23" s="27"/>
      <c r="C23" s="25" t="s">
        <v>20</v>
      </c>
      <c r="D23" s="10">
        <v>540000</v>
      </c>
      <c r="E23" s="11">
        <f t="shared" si="2"/>
        <v>0.02217434010198659</v>
      </c>
      <c r="F23" s="10">
        <v>550800</v>
      </c>
      <c r="G23" s="11">
        <f t="shared" si="3"/>
        <v>0.024963346087344636</v>
      </c>
      <c r="H23" s="40">
        <f t="shared" si="0"/>
        <v>-10800</v>
      </c>
      <c r="I23" s="12">
        <f t="shared" si="1"/>
        <v>-1.9607843137254901</v>
      </c>
    </row>
    <row r="24" spans="1:9" ht="15" customHeight="1">
      <c r="A24" s="32"/>
      <c r="B24" s="35"/>
      <c r="C24" s="25" t="s">
        <v>21</v>
      </c>
      <c r="D24" s="10">
        <v>480000</v>
      </c>
      <c r="E24" s="11">
        <f t="shared" si="2"/>
        <v>0.01971052453509919</v>
      </c>
      <c r="F24" s="10">
        <v>489600</v>
      </c>
      <c r="G24" s="11">
        <f t="shared" si="3"/>
        <v>0.02218964096652857</v>
      </c>
      <c r="H24" s="40">
        <f t="shared" si="0"/>
        <v>-9600</v>
      </c>
      <c r="I24" s="12">
        <f t="shared" si="1"/>
        <v>-1.9607843137254901</v>
      </c>
    </row>
    <row r="25" spans="1:9" ht="15" customHeight="1">
      <c r="A25" s="32"/>
      <c r="B25" s="35"/>
      <c r="C25" s="25" t="s">
        <v>22</v>
      </c>
      <c r="D25" s="10">
        <v>156000</v>
      </c>
      <c r="E25" s="11">
        <f t="shared" si="2"/>
        <v>0.006405920473907237</v>
      </c>
      <c r="F25" s="10">
        <v>140000</v>
      </c>
      <c r="G25" s="11">
        <f t="shared" si="3"/>
        <v>0.006345077073762254</v>
      </c>
      <c r="H25" s="40">
        <f t="shared" si="0"/>
        <v>16000</v>
      </c>
      <c r="I25" s="12">
        <f t="shared" si="1"/>
        <v>11.428571428571429</v>
      </c>
    </row>
    <row r="26" spans="1:9" ht="15" customHeight="1">
      <c r="A26" s="32"/>
      <c r="B26" s="35"/>
      <c r="C26" s="25" t="s">
        <v>23</v>
      </c>
      <c r="D26" s="10">
        <v>121100</v>
      </c>
      <c r="E26" s="11">
        <f t="shared" si="2"/>
        <v>0.0049728010858344</v>
      </c>
      <c r="F26" s="10">
        <v>120000</v>
      </c>
      <c r="G26" s="11">
        <f t="shared" si="3"/>
        <v>0.005438637491796218</v>
      </c>
      <c r="H26" s="40">
        <f t="shared" si="0"/>
        <v>1100</v>
      </c>
      <c r="I26" s="12">
        <f t="shared" si="1"/>
        <v>0.9166666666666666</v>
      </c>
    </row>
    <row r="27" spans="1:9" ht="15" customHeight="1">
      <c r="A27" s="32"/>
      <c r="B27" s="35"/>
      <c r="C27" s="25" t="s">
        <v>74</v>
      </c>
      <c r="D27" s="10">
        <v>351000</v>
      </c>
      <c r="E27" s="11">
        <f t="shared" si="2"/>
        <v>0.014413321066291283</v>
      </c>
      <c r="F27" s="10">
        <v>367100</v>
      </c>
      <c r="G27" s="11">
        <f t="shared" si="3"/>
        <v>0.016637698526986596</v>
      </c>
      <c r="H27" s="40">
        <f t="shared" si="0"/>
        <v>-16100</v>
      </c>
      <c r="I27" s="12">
        <f t="shared" si="1"/>
        <v>-4.385725960228821</v>
      </c>
    </row>
    <row r="28" spans="1:9" ht="15" customHeight="1">
      <c r="A28" s="32"/>
      <c r="B28" s="35"/>
      <c r="C28" s="25" t="s">
        <v>24</v>
      </c>
      <c r="D28" s="10">
        <v>189600</v>
      </c>
      <c r="E28" s="11">
        <f t="shared" si="2"/>
        <v>0.00778565719136418</v>
      </c>
      <c r="F28" s="10">
        <v>196800</v>
      </c>
      <c r="G28" s="11">
        <f t="shared" si="3"/>
        <v>0.008919365486545797</v>
      </c>
      <c r="H28" s="40">
        <f t="shared" si="0"/>
        <v>-7200</v>
      </c>
      <c r="I28" s="12">
        <f t="shared" si="1"/>
        <v>-3.6585365853658534</v>
      </c>
    </row>
    <row r="29" spans="1:9" ht="15" customHeight="1">
      <c r="A29" s="32"/>
      <c r="B29" s="29"/>
      <c r="C29" s="25" t="s">
        <v>75</v>
      </c>
      <c r="D29" s="10">
        <v>69000</v>
      </c>
      <c r="E29" s="11">
        <f t="shared" si="2"/>
        <v>0.002833387901920509</v>
      </c>
      <c r="F29" s="58">
        <v>69000</v>
      </c>
      <c r="G29" s="11">
        <f t="shared" si="3"/>
        <v>0.003127216557782825</v>
      </c>
      <c r="H29" s="40">
        <f t="shared" si="0"/>
        <v>0</v>
      </c>
      <c r="I29" s="12">
        <f t="shared" si="1"/>
        <v>0</v>
      </c>
    </row>
    <row r="30" spans="1:9" ht="15" customHeight="1">
      <c r="A30" s="32"/>
      <c r="B30" s="208" t="s">
        <v>25</v>
      </c>
      <c r="C30" s="207"/>
      <c r="D30" s="10">
        <f>SUM(D31:D32)</f>
        <v>4798845</v>
      </c>
      <c r="E30" s="11">
        <f t="shared" si="2"/>
        <v>0.1970578169013293</v>
      </c>
      <c r="F30" s="10">
        <f>SUM(F31:F32)</f>
        <v>4805538</v>
      </c>
      <c r="G30" s="11">
        <f t="shared" si="3"/>
        <v>0.21779649279209512</v>
      </c>
      <c r="H30" s="40">
        <f t="shared" si="0"/>
        <v>-6693</v>
      </c>
      <c r="I30" s="12">
        <f t="shared" si="1"/>
        <v>-0.13927680938117648</v>
      </c>
    </row>
    <row r="31" spans="1:9" ht="15" customHeight="1">
      <c r="A31" s="32"/>
      <c r="B31" s="27"/>
      <c r="C31" s="25" t="s">
        <v>26</v>
      </c>
      <c r="D31" s="10">
        <v>2844376</v>
      </c>
      <c r="E31" s="11">
        <f t="shared" si="2"/>
        <v>0.11680029778134854</v>
      </c>
      <c r="F31" s="10">
        <v>3072285</v>
      </c>
      <c r="G31" s="11">
        <f t="shared" si="3"/>
        <v>0.13924203655402617</v>
      </c>
      <c r="H31" s="40">
        <f t="shared" si="0"/>
        <v>-227909</v>
      </c>
      <c r="I31" s="12">
        <f t="shared" si="1"/>
        <v>-7.418224546225366</v>
      </c>
    </row>
    <row r="32" spans="1:9" ht="15" customHeight="1">
      <c r="A32" s="32"/>
      <c r="B32" s="29"/>
      <c r="C32" s="25" t="s">
        <v>27</v>
      </c>
      <c r="D32" s="10">
        <v>1954469</v>
      </c>
      <c r="E32" s="11">
        <f t="shared" si="2"/>
        <v>0.0802575191199808</v>
      </c>
      <c r="F32" s="10">
        <v>1733253</v>
      </c>
      <c r="G32" s="11">
        <f t="shared" si="3"/>
        <v>0.0785544562380689</v>
      </c>
      <c r="H32" s="40">
        <f t="shared" si="0"/>
        <v>221216</v>
      </c>
      <c r="I32" s="12">
        <f t="shared" si="1"/>
        <v>12.76305305688206</v>
      </c>
    </row>
    <row r="33" spans="1:9" ht="15" customHeight="1">
      <c r="A33" s="32"/>
      <c r="B33" s="208" t="s">
        <v>28</v>
      </c>
      <c r="C33" s="207"/>
      <c r="D33" s="10">
        <f>SUM(D34:D36)</f>
        <v>3668680</v>
      </c>
      <c r="E33" s="11">
        <f t="shared" si="2"/>
        <v>0.15064918156547438</v>
      </c>
      <c r="F33" s="10">
        <f>SUM(F34:F36)</f>
        <v>1920391</v>
      </c>
      <c r="G33" s="11">
        <f t="shared" si="3"/>
        <v>0.08703592076256692</v>
      </c>
      <c r="H33" s="40">
        <f t="shared" si="0"/>
        <v>1748289</v>
      </c>
      <c r="I33" s="12">
        <f t="shared" si="1"/>
        <v>91.03817920413081</v>
      </c>
    </row>
    <row r="34" spans="1:9" ht="15" customHeight="1">
      <c r="A34" s="32"/>
      <c r="B34" s="27"/>
      <c r="C34" s="25" t="s">
        <v>29</v>
      </c>
      <c r="D34" s="10">
        <v>1856000</v>
      </c>
      <c r="E34" s="11">
        <f t="shared" si="2"/>
        <v>0.07621402820238354</v>
      </c>
      <c r="F34" s="10">
        <v>475000</v>
      </c>
      <c r="G34" s="11">
        <f t="shared" si="3"/>
        <v>0.021527940071693362</v>
      </c>
      <c r="H34" s="40">
        <f t="shared" si="0"/>
        <v>1381000</v>
      </c>
      <c r="I34" s="12">
        <f t="shared" si="1"/>
        <v>290.7368421052631</v>
      </c>
    </row>
    <row r="35" spans="1:9" ht="15" customHeight="1">
      <c r="A35" s="32"/>
      <c r="B35" s="35"/>
      <c r="C35" s="25" t="s">
        <v>30</v>
      </c>
      <c r="D35" s="10">
        <v>1150171</v>
      </c>
      <c r="E35" s="11">
        <f t="shared" si="2"/>
        <v>0.04723015357304077</v>
      </c>
      <c r="F35" s="10">
        <v>892509</v>
      </c>
      <c r="G35" s="11">
        <f t="shared" si="3"/>
        <v>0.04045027424304625</v>
      </c>
      <c r="H35" s="40">
        <f t="shared" si="0"/>
        <v>257662</v>
      </c>
      <c r="I35" s="12">
        <f t="shared" si="1"/>
        <v>28.86940075674307</v>
      </c>
    </row>
    <row r="36" spans="1:9" ht="15" customHeight="1">
      <c r="A36" s="33"/>
      <c r="B36" s="36"/>
      <c r="C36" s="28" t="s">
        <v>31</v>
      </c>
      <c r="D36" s="22">
        <v>662509</v>
      </c>
      <c r="E36" s="23">
        <f t="shared" si="2"/>
        <v>0.027204999790050064</v>
      </c>
      <c r="F36" s="22">
        <v>552882</v>
      </c>
      <c r="G36" s="14">
        <f t="shared" si="3"/>
        <v>0.025057706447827302</v>
      </c>
      <c r="H36" s="42">
        <f t="shared" si="0"/>
        <v>109627</v>
      </c>
      <c r="I36" s="24">
        <f t="shared" si="1"/>
        <v>19.828281622480024</v>
      </c>
    </row>
    <row r="37" spans="1:9" ht="15" customHeight="1">
      <c r="A37" s="209" t="s">
        <v>32</v>
      </c>
      <c r="B37" s="210"/>
      <c r="C37" s="191"/>
      <c r="D37" s="5">
        <f>SUM(D38,D47,D49:D50,D54:D55,D57,D64,D71:D72)</f>
        <v>721794873</v>
      </c>
      <c r="E37" s="6">
        <f t="shared" si="2"/>
        <v>29.63949073661522</v>
      </c>
      <c r="F37" s="5">
        <f>SUM(F38,F47,F49:F50,F54:F55,F57,F64,F71:F72)</f>
        <v>564576212</v>
      </c>
      <c r="G37" s="6">
        <f t="shared" si="3"/>
        <v>25.58771127966241</v>
      </c>
      <c r="H37" s="38">
        <f aca="true" t="shared" si="4" ref="H37:H68">D37-F37</f>
        <v>157218661</v>
      </c>
      <c r="I37" s="7">
        <f aca="true" t="shared" si="5" ref="I37:I68">IF(F37=0,0,H37/F37*100)</f>
        <v>27.847198953540044</v>
      </c>
    </row>
    <row r="38" spans="1:9" ht="15" customHeight="1">
      <c r="A38" s="31"/>
      <c r="B38" s="204" t="s">
        <v>33</v>
      </c>
      <c r="C38" s="205"/>
      <c r="D38" s="16">
        <f>SUM(D39:D46)</f>
        <v>4079099</v>
      </c>
      <c r="E38" s="44">
        <f aca="true" t="shared" si="6" ref="E38:E69">D38/$D$5*100</f>
        <v>0.16750246025124702</v>
      </c>
      <c r="F38" s="16">
        <f>SUM(F39:F46)</f>
        <v>3624246</v>
      </c>
      <c r="G38" s="44">
        <f aca="true" t="shared" si="7" ref="G38:G69">F38/$F$5*100</f>
        <v>0.16425800145910396</v>
      </c>
      <c r="H38" s="39">
        <f t="shared" si="4"/>
        <v>454853</v>
      </c>
      <c r="I38" s="46">
        <f t="shared" si="5"/>
        <v>12.55027942363736</v>
      </c>
    </row>
    <row r="39" spans="1:9" ht="15" customHeight="1">
      <c r="A39" s="32"/>
      <c r="B39" s="27"/>
      <c r="C39" s="25" t="s">
        <v>34</v>
      </c>
      <c r="D39" s="10">
        <v>260000</v>
      </c>
      <c r="E39" s="11">
        <f t="shared" si="6"/>
        <v>0.010676534123178729</v>
      </c>
      <c r="F39" s="10">
        <v>155736</v>
      </c>
      <c r="G39" s="11">
        <f t="shared" si="7"/>
        <v>0.007058263736853131</v>
      </c>
      <c r="H39" s="40">
        <f t="shared" si="4"/>
        <v>104264</v>
      </c>
      <c r="I39" s="12">
        <f t="shared" si="5"/>
        <v>66.94919607540967</v>
      </c>
    </row>
    <row r="40" spans="1:9" ht="15" customHeight="1">
      <c r="A40" s="32"/>
      <c r="B40" s="35"/>
      <c r="C40" s="25" t="s">
        <v>76</v>
      </c>
      <c r="D40" s="10">
        <v>23062</v>
      </c>
      <c r="E40" s="11">
        <f t="shared" si="6"/>
        <v>0.0009470085767259532</v>
      </c>
      <c r="F40" s="58">
        <v>0</v>
      </c>
      <c r="G40" s="11">
        <f t="shared" si="7"/>
        <v>0</v>
      </c>
      <c r="H40" s="40">
        <f t="shared" si="4"/>
        <v>23062</v>
      </c>
      <c r="I40" s="12">
        <f t="shared" si="5"/>
        <v>0</v>
      </c>
    </row>
    <row r="41" spans="1:9" ht="15" customHeight="1">
      <c r="A41" s="32"/>
      <c r="B41" s="35"/>
      <c r="C41" s="25" t="s">
        <v>35</v>
      </c>
      <c r="D41" s="10">
        <v>1644163</v>
      </c>
      <c r="E41" s="11">
        <f t="shared" si="6"/>
        <v>0.0675152398983381</v>
      </c>
      <c r="F41" s="10">
        <v>1103383</v>
      </c>
      <c r="G41" s="11">
        <f t="shared" si="7"/>
        <v>0.05000750126342155</v>
      </c>
      <c r="H41" s="40">
        <f t="shared" si="4"/>
        <v>540780</v>
      </c>
      <c r="I41" s="12">
        <f t="shared" si="5"/>
        <v>49.011086812104224</v>
      </c>
    </row>
    <row r="42" spans="1:9" ht="15" customHeight="1">
      <c r="A42" s="32"/>
      <c r="B42" s="35"/>
      <c r="C42" s="25" t="s">
        <v>36</v>
      </c>
      <c r="D42" s="10">
        <v>68000</v>
      </c>
      <c r="E42" s="11">
        <f t="shared" si="6"/>
        <v>0.002792324309139052</v>
      </c>
      <c r="F42" s="10">
        <v>78000</v>
      </c>
      <c r="G42" s="11">
        <f t="shared" si="7"/>
        <v>0.0035351143696675416</v>
      </c>
      <c r="H42" s="40">
        <f t="shared" si="4"/>
        <v>-10000</v>
      </c>
      <c r="I42" s="12">
        <f t="shared" si="5"/>
        <v>-12.82051282051282</v>
      </c>
    </row>
    <row r="43" spans="1:9" ht="15" customHeight="1">
      <c r="A43" s="32"/>
      <c r="B43" s="35"/>
      <c r="C43" s="25" t="s">
        <v>37</v>
      </c>
      <c r="D43" s="10">
        <v>230024</v>
      </c>
      <c r="E43" s="11">
        <f t="shared" si="6"/>
        <v>0.009445611865961783</v>
      </c>
      <c r="F43" s="10">
        <v>203570</v>
      </c>
      <c r="G43" s="11">
        <f t="shared" si="7"/>
        <v>0.009226195285041299</v>
      </c>
      <c r="H43" s="40">
        <f t="shared" si="4"/>
        <v>26454</v>
      </c>
      <c r="I43" s="12">
        <f t="shared" si="5"/>
        <v>12.995038561674116</v>
      </c>
    </row>
    <row r="44" spans="1:9" ht="15" customHeight="1">
      <c r="A44" s="32"/>
      <c r="B44" s="35"/>
      <c r="C44" s="25" t="s">
        <v>77</v>
      </c>
      <c r="D44" s="10">
        <v>833171</v>
      </c>
      <c r="E44" s="11">
        <f t="shared" si="6"/>
        <v>0.03421299466131902</v>
      </c>
      <c r="F44" s="10">
        <v>791395</v>
      </c>
      <c r="G44" s="11">
        <f t="shared" si="7"/>
        <v>0.035867587648500565</v>
      </c>
      <c r="H44" s="40">
        <f t="shared" si="4"/>
        <v>41776</v>
      </c>
      <c r="I44" s="12">
        <f t="shared" si="5"/>
        <v>5.278779876041673</v>
      </c>
    </row>
    <row r="45" spans="1:9" ht="15" customHeight="1">
      <c r="A45" s="32"/>
      <c r="B45" s="35"/>
      <c r="C45" s="25" t="s">
        <v>78</v>
      </c>
      <c r="D45" s="10">
        <v>441000</v>
      </c>
      <c r="E45" s="11">
        <f t="shared" si="6"/>
        <v>0.01810904441662238</v>
      </c>
      <c r="F45" s="10">
        <v>770000</v>
      </c>
      <c r="G45" s="11">
        <f t="shared" si="7"/>
        <v>0.03489792390569239</v>
      </c>
      <c r="H45" s="40">
        <f t="shared" si="4"/>
        <v>-329000</v>
      </c>
      <c r="I45" s="12">
        <f t="shared" si="5"/>
        <v>-42.72727272727273</v>
      </c>
    </row>
    <row r="46" spans="1:9" ht="15" customHeight="1">
      <c r="A46" s="32"/>
      <c r="B46" s="29"/>
      <c r="C46" s="25" t="s">
        <v>79</v>
      </c>
      <c r="D46" s="10">
        <v>579679</v>
      </c>
      <c r="E46" s="11">
        <f t="shared" si="6"/>
        <v>0.023803702399962007</v>
      </c>
      <c r="F46" s="10">
        <v>522162</v>
      </c>
      <c r="G46" s="11">
        <f t="shared" si="7"/>
        <v>0.023665415249927473</v>
      </c>
      <c r="H46" s="40">
        <f t="shared" si="4"/>
        <v>57517</v>
      </c>
      <c r="I46" s="12">
        <f t="shared" si="5"/>
        <v>11.01516387634489</v>
      </c>
    </row>
    <row r="47" spans="1:9" ht="15" customHeight="1">
      <c r="A47" s="32"/>
      <c r="B47" s="208" t="s">
        <v>80</v>
      </c>
      <c r="C47" s="207"/>
      <c r="D47" s="10">
        <f>SUM(D48)</f>
        <v>2000</v>
      </c>
      <c r="E47" s="11">
        <f t="shared" si="6"/>
        <v>8.21271855629133E-05</v>
      </c>
      <c r="F47" s="58">
        <f>SUM(F48)</f>
        <v>2000</v>
      </c>
      <c r="G47" s="11">
        <f t="shared" si="7"/>
        <v>9.064395819660362E-05</v>
      </c>
      <c r="H47" s="40">
        <f t="shared" si="4"/>
        <v>0</v>
      </c>
      <c r="I47" s="12">
        <f t="shared" si="5"/>
        <v>0</v>
      </c>
    </row>
    <row r="48" spans="1:9" ht="15" customHeight="1">
      <c r="A48" s="32"/>
      <c r="B48" s="27"/>
      <c r="C48" s="28" t="s">
        <v>81</v>
      </c>
      <c r="D48" s="10">
        <v>2000</v>
      </c>
      <c r="E48" s="11">
        <f t="shared" si="6"/>
        <v>8.21271855629133E-05</v>
      </c>
      <c r="F48" s="58">
        <v>2000</v>
      </c>
      <c r="G48" s="11">
        <f t="shared" si="7"/>
        <v>9.064395819660362E-05</v>
      </c>
      <c r="H48" s="40">
        <f t="shared" si="4"/>
        <v>0</v>
      </c>
      <c r="I48" s="12">
        <f t="shared" si="5"/>
        <v>0</v>
      </c>
    </row>
    <row r="49" spans="1:9" ht="15" customHeight="1">
      <c r="A49" s="32"/>
      <c r="B49" s="208" t="s">
        <v>38</v>
      </c>
      <c r="C49" s="207"/>
      <c r="D49" s="16">
        <v>3010869</v>
      </c>
      <c r="E49" s="11">
        <f t="shared" si="6"/>
        <v>0.1236370985343116</v>
      </c>
      <c r="F49" s="16">
        <v>2713094</v>
      </c>
      <c r="G49" s="11">
        <f t="shared" si="7"/>
        <v>0.12296278955972806</v>
      </c>
      <c r="H49" s="39">
        <f t="shared" si="4"/>
        <v>297775</v>
      </c>
      <c r="I49" s="12">
        <f t="shared" si="5"/>
        <v>10.975476706667738</v>
      </c>
    </row>
    <row r="50" spans="1:9" ht="15" customHeight="1">
      <c r="A50" s="32"/>
      <c r="B50" s="208" t="s">
        <v>39</v>
      </c>
      <c r="C50" s="207"/>
      <c r="D50" s="10">
        <f>SUM(D51:D53)</f>
        <v>10571050</v>
      </c>
      <c r="E50" s="11">
        <f t="shared" si="6"/>
        <v>0.43408529247241734</v>
      </c>
      <c r="F50" s="10">
        <f>SUM(F51:F53)</f>
        <v>11175439</v>
      </c>
      <c r="G50" s="11">
        <f t="shared" si="7"/>
        <v>0.5064930127723469</v>
      </c>
      <c r="H50" s="40">
        <f t="shared" si="4"/>
        <v>-604389</v>
      </c>
      <c r="I50" s="12">
        <f t="shared" si="5"/>
        <v>-5.408190228589678</v>
      </c>
    </row>
    <row r="51" spans="1:9" ht="15" customHeight="1">
      <c r="A51" s="32"/>
      <c r="B51" s="27"/>
      <c r="C51" s="25" t="s">
        <v>40</v>
      </c>
      <c r="D51" s="10">
        <v>8120679</v>
      </c>
      <c r="E51" s="11">
        <f t="shared" si="6"/>
        <v>0.3334642555649266</v>
      </c>
      <c r="F51" s="10">
        <v>9155885</v>
      </c>
      <c r="G51" s="11">
        <f t="shared" si="7"/>
        <v>0.4149628285964551</v>
      </c>
      <c r="H51" s="40">
        <f t="shared" si="4"/>
        <v>-1035206</v>
      </c>
      <c r="I51" s="12">
        <f t="shared" si="5"/>
        <v>-11.30645481021223</v>
      </c>
    </row>
    <row r="52" spans="1:9" ht="15" customHeight="1">
      <c r="A52" s="32"/>
      <c r="B52" s="35"/>
      <c r="C52" s="25" t="s">
        <v>82</v>
      </c>
      <c r="D52" s="10">
        <v>2446371</v>
      </c>
      <c r="E52" s="11">
        <f t="shared" si="6"/>
        <v>0.10045678253636488</v>
      </c>
      <c r="F52" s="10">
        <v>2015554</v>
      </c>
      <c r="G52" s="11">
        <f t="shared" si="7"/>
        <v>0.09134889625949862</v>
      </c>
      <c r="H52" s="40">
        <f t="shared" si="4"/>
        <v>430817</v>
      </c>
      <c r="I52" s="12">
        <f t="shared" si="5"/>
        <v>21.374619583499125</v>
      </c>
    </row>
    <row r="53" spans="1:9" ht="15" customHeight="1">
      <c r="A53" s="32"/>
      <c r="B53" s="29"/>
      <c r="C53" s="30" t="s">
        <v>83</v>
      </c>
      <c r="D53" s="16">
        <v>4000</v>
      </c>
      <c r="E53" s="11">
        <f t="shared" si="6"/>
        <v>0.0001642543711258266</v>
      </c>
      <c r="F53" s="16">
        <v>4000</v>
      </c>
      <c r="G53" s="11">
        <f t="shared" si="7"/>
        <v>0.00018128791639320725</v>
      </c>
      <c r="H53" s="58">
        <f t="shared" si="4"/>
        <v>0</v>
      </c>
      <c r="I53" s="12">
        <f t="shared" si="5"/>
        <v>0</v>
      </c>
    </row>
    <row r="54" spans="1:9" ht="15" customHeight="1">
      <c r="A54" s="33"/>
      <c r="B54" s="211" t="s">
        <v>41</v>
      </c>
      <c r="C54" s="212"/>
      <c r="D54" s="13">
        <v>12800</v>
      </c>
      <c r="E54" s="14">
        <f t="shared" si="6"/>
        <v>0.0005256139876026451</v>
      </c>
      <c r="F54" s="13">
        <v>12800</v>
      </c>
      <c r="G54" s="14">
        <f t="shared" si="7"/>
        <v>0.0005801213324582631</v>
      </c>
      <c r="H54" s="41">
        <f t="shared" si="4"/>
        <v>0</v>
      </c>
      <c r="I54" s="15">
        <f t="shared" si="5"/>
        <v>0</v>
      </c>
    </row>
    <row r="55" spans="1:9" ht="15" customHeight="1">
      <c r="A55" s="31"/>
      <c r="B55" s="199" t="s">
        <v>42</v>
      </c>
      <c r="C55" s="200"/>
      <c r="D55" s="43">
        <f>SUM(D56:D56)</f>
        <v>27024118</v>
      </c>
      <c r="E55" s="44">
        <f t="shared" si="6"/>
        <v>1.1097073768300327</v>
      </c>
      <c r="F55" s="43">
        <f>SUM(F56:F56)</f>
        <v>16091248</v>
      </c>
      <c r="G55" s="44">
        <f t="shared" si="7"/>
        <v>0.7292872055215909</v>
      </c>
      <c r="H55" s="45">
        <f t="shared" si="4"/>
        <v>10932870</v>
      </c>
      <c r="I55" s="46">
        <f t="shared" si="5"/>
        <v>67.94295880592979</v>
      </c>
    </row>
    <row r="56" spans="1:9" ht="15" customHeight="1">
      <c r="A56" s="32"/>
      <c r="B56" s="29"/>
      <c r="C56" s="30" t="s">
        <v>84</v>
      </c>
      <c r="D56" s="16">
        <v>27024118</v>
      </c>
      <c r="E56" s="17">
        <f t="shared" si="6"/>
        <v>1.1097073768300327</v>
      </c>
      <c r="F56" s="16">
        <v>16091248</v>
      </c>
      <c r="G56" s="17">
        <f t="shared" si="7"/>
        <v>0.7292872055215909</v>
      </c>
      <c r="H56" s="39">
        <f t="shared" si="4"/>
        <v>10932870</v>
      </c>
      <c r="I56" s="18">
        <f t="shared" si="5"/>
        <v>67.94295880592979</v>
      </c>
    </row>
    <row r="57" spans="1:9" ht="15" customHeight="1">
      <c r="A57" s="32"/>
      <c r="B57" s="204" t="s">
        <v>43</v>
      </c>
      <c r="C57" s="205"/>
      <c r="D57" s="16">
        <f>SUM(D58:D63)</f>
        <v>38605113</v>
      </c>
      <c r="E57" s="17">
        <f t="shared" si="6"/>
        <v>1.5852646395141181</v>
      </c>
      <c r="F57" s="16">
        <f>SUM(F58:F63)</f>
        <v>31052907</v>
      </c>
      <c r="G57" s="17">
        <f t="shared" si="7"/>
        <v>1.40737920199551</v>
      </c>
      <c r="H57" s="39">
        <f t="shared" si="4"/>
        <v>7552206</v>
      </c>
      <c r="I57" s="18">
        <f t="shared" si="5"/>
        <v>24.320447679825918</v>
      </c>
    </row>
    <row r="58" spans="1:9" ht="15" customHeight="1">
      <c r="A58" s="32"/>
      <c r="B58" s="27"/>
      <c r="C58" s="25" t="s">
        <v>44</v>
      </c>
      <c r="D58" s="10">
        <v>68600</v>
      </c>
      <c r="E58" s="11">
        <f t="shared" si="6"/>
        <v>0.002816962464807926</v>
      </c>
      <c r="F58" s="10">
        <v>61960</v>
      </c>
      <c r="G58" s="11">
        <f t="shared" si="7"/>
        <v>0.00280814982493078</v>
      </c>
      <c r="H58" s="40">
        <f t="shared" si="4"/>
        <v>6640</v>
      </c>
      <c r="I58" s="12">
        <f t="shared" si="5"/>
        <v>10.716591349257586</v>
      </c>
    </row>
    <row r="59" spans="1:9" ht="15" customHeight="1">
      <c r="A59" s="32"/>
      <c r="B59" s="35"/>
      <c r="C59" s="25" t="s">
        <v>85</v>
      </c>
      <c r="D59" s="10">
        <v>18206180</v>
      </c>
      <c r="E59" s="11">
        <f t="shared" si="6"/>
        <v>0.7476111616259005</v>
      </c>
      <c r="F59" s="10">
        <v>13282708</v>
      </c>
      <c r="G59" s="11">
        <f t="shared" si="7"/>
        <v>0.6019986143448463</v>
      </c>
      <c r="H59" s="40">
        <f t="shared" si="4"/>
        <v>4923472</v>
      </c>
      <c r="I59" s="12">
        <f t="shared" si="5"/>
        <v>37.06677885262553</v>
      </c>
    </row>
    <row r="60" spans="1:9" ht="15" customHeight="1">
      <c r="A60" s="32"/>
      <c r="B60" s="35"/>
      <c r="C60" s="25" t="s">
        <v>86</v>
      </c>
      <c r="D60" s="10">
        <v>11737392</v>
      </c>
      <c r="E60" s="11">
        <f t="shared" si="6"/>
        <v>0.481979485404327</v>
      </c>
      <c r="F60" s="10">
        <v>11031343</v>
      </c>
      <c r="G60" s="11">
        <f t="shared" si="7"/>
        <v>0.49996229687219795</v>
      </c>
      <c r="H60" s="40">
        <f t="shared" si="4"/>
        <v>706049</v>
      </c>
      <c r="I60" s="12">
        <f t="shared" si="5"/>
        <v>6.400390233537294</v>
      </c>
    </row>
    <row r="61" spans="1:9" ht="15" customHeight="1">
      <c r="A61" s="32"/>
      <c r="B61" s="35"/>
      <c r="C61" s="25" t="s">
        <v>87</v>
      </c>
      <c r="D61" s="10">
        <v>3247950</v>
      </c>
      <c r="E61" s="11">
        <f t="shared" si="6"/>
        <v>0.13337249617453212</v>
      </c>
      <c r="F61" s="10">
        <v>2552150</v>
      </c>
      <c r="G61" s="11">
        <f t="shared" si="7"/>
        <v>0.11566848895573098</v>
      </c>
      <c r="H61" s="40">
        <f t="shared" si="4"/>
        <v>695800</v>
      </c>
      <c r="I61" s="12">
        <f t="shared" si="5"/>
        <v>27.263287816155007</v>
      </c>
    </row>
    <row r="62" spans="1:9" ht="15" customHeight="1">
      <c r="A62" s="32"/>
      <c r="B62" s="35"/>
      <c r="C62" s="25" t="s">
        <v>88</v>
      </c>
      <c r="D62" s="10">
        <v>4640110</v>
      </c>
      <c r="E62" s="11">
        <f t="shared" si="6"/>
        <v>0.19053958750116481</v>
      </c>
      <c r="F62" s="10">
        <v>3725249</v>
      </c>
      <c r="G62" s="11">
        <f t="shared" si="7"/>
        <v>0.16883565731396974</v>
      </c>
      <c r="H62" s="40">
        <f t="shared" si="4"/>
        <v>914861</v>
      </c>
      <c r="I62" s="12">
        <f t="shared" si="5"/>
        <v>24.558385224719206</v>
      </c>
    </row>
    <row r="63" spans="1:9" ht="15" customHeight="1">
      <c r="A63" s="32"/>
      <c r="B63" s="29"/>
      <c r="C63" s="25" t="s">
        <v>89</v>
      </c>
      <c r="D63" s="10">
        <v>704881</v>
      </c>
      <c r="E63" s="11">
        <f t="shared" si="6"/>
        <v>0.028944946343385944</v>
      </c>
      <c r="F63" s="10">
        <v>399497</v>
      </c>
      <c r="G63" s="11">
        <f t="shared" si="7"/>
        <v>0.01810599468383428</v>
      </c>
      <c r="H63" s="40">
        <f t="shared" si="4"/>
        <v>305384</v>
      </c>
      <c r="I63" s="12">
        <f t="shared" si="5"/>
        <v>76.44212597341156</v>
      </c>
    </row>
    <row r="64" spans="1:9" ht="15" customHeight="1">
      <c r="A64" s="32"/>
      <c r="B64" s="208" t="s">
        <v>90</v>
      </c>
      <c r="C64" s="207"/>
      <c r="D64" s="10">
        <f>SUM(D65:D70)</f>
        <v>633160157</v>
      </c>
      <c r="E64" s="11">
        <f t="shared" si="6"/>
        <v>25.999830852491158</v>
      </c>
      <c r="F64" s="10">
        <f>SUM(F65:F70)</f>
        <v>495318561</v>
      </c>
      <c r="G64" s="11">
        <f t="shared" si="7"/>
        <v>22.448817468642932</v>
      </c>
      <c r="H64" s="40">
        <f t="shared" si="4"/>
        <v>137841596</v>
      </c>
      <c r="I64" s="12">
        <f t="shared" si="5"/>
        <v>27.828877585711954</v>
      </c>
    </row>
    <row r="65" spans="1:9" ht="15" customHeight="1">
      <c r="A65" s="32"/>
      <c r="B65" s="27"/>
      <c r="C65" s="25" t="s">
        <v>45</v>
      </c>
      <c r="D65" s="10">
        <v>380166242</v>
      </c>
      <c r="E65" s="11">
        <f t="shared" si="6"/>
        <v>15.610991750744702</v>
      </c>
      <c r="F65" s="10">
        <v>307853225</v>
      </c>
      <c r="G65" s="11">
        <f t="shared" si="7"/>
        <v>13.952517428794806</v>
      </c>
      <c r="H65" s="40">
        <f t="shared" si="4"/>
        <v>72313017</v>
      </c>
      <c r="I65" s="12">
        <f t="shared" si="5"/>
        <v>23.489445985176864</v>
      </c>
    </row>
    <row r="66" spans="1:9" ht="15" customHeight="1">
      <c r="A66" s="32"/>
      <c r="B66" s="35"/>
      <c r="C66" s="25" t="s">
        <v>91</v>
      </c>
      <c r="D66" s="10">
        <v>27421750</v>
      </c>
      <c r="E66" s="11">
        <f t="shared" si="6"/>
        <v>1.126035575354909</v>
      </c>
      <c r="F66" s="10">
        <v>19072100</v>
      </c>
      <c r="G66" s="11">
        <f t="shared" si="7"/>
        <v>0.864385317560722</v>
      </c>
      <c r="H66" s="40">
        <f t="shared" si="4"/>
        <v>8349650</v>
      </c>
      <c r="I66" s="12">
        <f t="shared" si="5"/>
        <v>43.77939503253444</v>
      </c>
    </row>
    <row r="67" spans="1:9" ht="15" customHeight="1">
      <c r="A67" s="32"/>
      <c r="B67" s="35"/>
      <c r="C67" s="25" t="s">
        <v>92</v>
      </c>
      <c r="D67" s="10">
        <v>213238000</v>
      </c>
      <c r="E67" s="11">
        <f t="shared" si="6"/>
        <v>8.756318397532253</v>
      </c>
      <c r="F67" s="10">
        <v>152711663</v>
      </c>
      <c r="G67" s="11">
        <f t="shared" si="7"/>
        <v>6.92119479855291</v>
      </c>
      <c r="H67" s="40">
        <f t="shared" si="4"/>
        <v>60526337</v>
      </c>
      <c r="I67" s="12">
        <f t="shared" si="5"/>
        <v>39.63439059661082</v>
      </c>
    </row>
    <row r="68" spans="1:9" ht="15" customHeight="1">
      <c r="A68" s="32"/>
      <c r="B68" s="35"/>
      <c r="C68" s="25" t="s">
        <v>93</v>
      </c>
      <c r="D68" s="10">
        <v>12246680</v>
      </c>
      <c r="E68" s="11">
        <f t="shared" si="6"/>
        <v>0.5028926804448095</v>
      </c>
      <c r="F68" s="10">
        <v>8978495</v>
      </c>
      <c r="G68" s="11">
        <f t="shared" si="7"/>
        <v>0.40692316272420737</v>
      </c>
      <c r="H68" s="40">
        <f t="shared" si="4"/>
        <v>3268185</v>
      </c>
      <c r="I68" s="12">
        <f t="shared" si="5"/>
        <v>36.400142785622755</v>
      </c>
    </row>
    <row r="69" spans="1:9" ht="15" customHeight="1">
      <c r="A69" s="32"/>
      <c r="B69" s="35"/>
      <c r="C69" s="25" t="s">
        <v>94</v>
      </c>
      <c r="D69" s="10">
        <v>87485</v>
      </c>
      <c r="E69" s="11">
        <f t="shared" si="6"/>
        <v>0.0035924484144857346</v>
      </c>
      <c r="F69" s="10">
        <v>107797</v>
      </c>
      <c r="G69" s="11">
        <f t="shared" si="7"/>
        <v>0.0048855733808596405</v>
      </c>
      <c r="H69" s="40">
        <f aca="true" t="shared" si="8" ref="H69:H100">D69-F69</f>
        <v>-20312</v>
      </c>
      <c r="I69" s="12">
        <f aca="true" t="shared" si="9" ref="I69:I100">IF(F69=0,0,H69/F69*100)</f>
        <v>-18.84282493946956</v>
      </c>
    </row>
    <row r="70" spans="1:9" ht="15" customHeight="1">
      <c r="A70" s="32"/>
      <c r="B70" s="29"/>
      <c r="C70" s="28" t="s">
        <v>95</v>
      </c>
      <c r="D70" s="58">
        <v>0</v>
      </c>
      <c r="E70" s="11">
        <f aca="true" t="shared" si="10" ref="E70:E101">D70/$D$5*100</f>
        <v>0</v>
      </c>
      <c r="F70" s="58">
        <v>6595281</v>
      </c>
      <c r="G70" s="11">
        <f aca="true" t="shared" si="11" ref="G70:G101">F70/$F$5*100</f>
        <v>0.2989111876294271</v>
      </c>
      <c r="H70" s="58">
        <f t="shared" si="8"/>
        <v>-6595281</v>
      </c>
      <c r="I70" s="12">
        <f t="shared" si="9"/>
        <v>-100</v>
      </c>
    </row>
    <row r="71" spans="1:9" ht="15" customHeight="1">
      <c r="A71" s="32"/>
      <c r="B71" s="206" t="s">
        <v>96</v>
      </c>
      <c r="C71" s="213"/>
      <c r="D71" s="22">
        <v>100000</v>
      </c>
      <c r="E71" s="11">
        <f t="shared" si="10"/>
        <v>0.004106359278145665</v>
      </c>
      <c r="F71" s="58">
        <v>100000</v>
      </c>
      <c r="G71" s="11">
        <f t="shared" si="11"/>
        <v>0.004532197909830182</v>
      </c>
      <c r="H71" s="42">
        <f t="shared" si="8"/>
        <v>0</v>
      </c>
      <c r="I71" s="12">
        <f t="shared" si="9"/>
        <v>0</v>
      </c>
    </row>
    <row r="72" spans="1:9" ht="15" customHeight="1">
      <c r="A72" s="32"/>
      <c r="B72" s="206" t="s">
        <v>46</v>
      </c>
      <c r="C72" s="213"/>
      <c r="D72" s="22">
        <f>SUM(D73:D74)</f>
        <v>5229667</v>
      </c>
      <c r="E72" s="11">
        <f t="shared" si="10"/>
        <v>0.21474891607062202</v>
      </c>
      <c r="F72" s="22">
        <f>SUM(F73:F74)</f>
        <v>4485917</v>
      </c>
      <c r="G72" s="11">
        <f t="shared" si="11"/>
        <v>0.2033106365107168</v>
      </c>
      <c r="H72" s="42">
        <f t="shared" si="8"/>
        <v>743750</v>
      </c>
      <c r="I72" s="12">
        <f t="shared" si="9"/>
        <v>16.579664759735856</v>
      </c>
    </row>
    <row r="73" spans="1:9" ht="15" customHeight="1">
      <c r="A73" s="32"/>
      <c r="B73" s="27"/>
      <c r="C73" s="57" t="s">
        <v>97</v>
      </c>
      <c r="D73" s="10">
        <v>523799</v>
      </c>
      <c r="E73" s="11">
        <f t="shared" si="10"/>
        <v>0.02150906883533421</v>
      </c>
      <c r="F73" s="10">
        <v>714917</v>
      </c>
      <c r="G73" s="11">
        <f t="shared" si="11"/>
        <v>0.03240145333102064</v>
      </c>
      <c r="H73" s="40">
        <f t="shared" si="8"/>
        <v>-191118</v>
      </c>
      <c r="I73" s="12">
        <f t="shared" si="9"/>
        <v>-26.732893468752316</v>
      </c>
    </row>
    <row r="74" spans="1:9" ht="15" customHeight="1">
      <c r="A74" s="32"/>
      <c r="B74" s="35"/>
      <c r="C74" s="25" t="s">
        <v>98</v>
      </c>
      <c r="D74" s="10">
        <v>4705868</v>
      </c>
      <c r="E74" s="14">
        <f t="shared" si="10"/>
        <v>0.19323984723528784</v>
      </c>
      <c r="F74" s="10">
        <v>3771000</v>
      </c>
      <c r="G74" s="14">
        <f t="shared" si="11"/>
        <v>0.17090918317969614</v>
      </c>
      <c r="H74" s="40">
        <f t="shared" si="8"/>
        <v>934868</v>
      </c>
      <c r="I74" s="15">
        <f t="shared" si="9"/>
        <v>24.790983823919387</v>
      </c>
    </row>
    <row r="75" spans="1:9" ht="15" customHeight="1">
      <c r="A75" s="209" t="s">
        <v>47</v>
      </c>
      <c r="B75" s="210"/>
      <c r="C75" s="191"/>
      <c r="D75" s="5">
        <f>SUM(D76,D80,D83,D87)</f>
        <v>1209467502</v>
      </c>
      <c r="E75" s="6">
        <f t="shared" si="10"/>
        <v>49.6650809845336</v>
      </c>
      <c r="F75" s="5">
        <f>SUM(F76,F80,F83,F87)</f>
        <v>1205680524</v>
      </c>
      <c r="G75" s="6">
        <f t="shared" si="11"/>
        <v>54.643827507957575</v>
      </c>
      <c r="H75" s="38">
        <f t="shared" si="8"/>
        <v>3786978</v>
      </c>
      <c r="I75" s="7">
        <f t="shared" si="9"/>
        <v>0.3140946481772977</v>
      </c>
    </row>
    <row r="76" spans="1:9" ht="15" customHeight="1">
      <c r="A76" s="31"/>
      <c r="B76" s="204" t="s">
        <v>48</v>
      </c>
      <c r="C76" s="205"/>
      <c r="D76" s="16">
        <f>SUM(D77:D79)</f>
        <v>381256663</v>
      </c>
      <c r="E76" s="17">
        <f t="shared" si="10"/>
        <v>15.65576835464905</v>
      </c>
      <c r="F76" s="16">
        <f>SUM(F77:F79)</f>
        <v>363339266</v>
      </c>
      <c r="G76" s="44">
        <f t="shared" si="11"/>
        <v>16.467254619244322</v>
      </c>
      <c r="H76" s="39">
        <f t="shared" si="8"/>
        <v>17917397</v>
      </c>
      <c r="I76" s="18">
        <f t="shared" si="9"/>
        <v>4.931313149072085</v>
      </c>
    </row>
    <row r="77" spans="1:9" ht="15" customHeight="1">
      <c r="A77" s="32"/>
      <c r="B77" s="27"/>
      <c r="C77" s="25" t="s">
        <v>49</v>
      </c>
      <c r="D77" s="10">
        <v>371039667</v>
      </c>
      <c r="E77" s="11">
        <f t="shared" si="10"/>
        <v>15.236221791455279</v>
      </c>
      <c r="F77" s="10">
        <v>355931089</v>
      </c>
      <c r="G77" s="11">
        <f t="shared" si="11"/>
        <v>16.1315013760938</v>
      </c>
      <c r="H77" s="40">
        <f t="shared" si="8"/>
        <v>15108578</v>
      </c>
      <c r="I77" s="12">
        <f t="shared" si="9"/>
        <v>4.2448042519826075</v>
      </c>
    </row>
    <row r="78" spans="1:9" ht="15" customHeight="1">
      <c r="A78" s="32"/>
      <c r="B78" s="35"/>
      <c r="C78" s="25" t="s">
        <v>50</v>
      </c>
      <c r="D78" s="10">
        <v>8712564</v>
      </c>
      <c r="E78" s="11">
        <f t="shared" si="10"/>
        <v>0.35776918017837905</v>
      </c>
      <c r="F78" s="10">
        <v>5835281</v>
      </c>
      <c r="G78" s="11">
        <f t="shared" si="11"/>
        <v>0.26446648351471774</v>
      </c>
      <c r="H78" s="40">
        <f t="shared" si="8"/>
        <v>2877283</v>
      </c>
      <c r="I78" s="12">
        <f t="shared" si="9"/>
        <v>49.308388062203</v>
      </c>
    </row>
    <row r="79" spans="1:9" ht="15" customHeight="1">
      <c r="A79" s="32"/>
      <c r="B79" s="29"/>
      <c r="C79" s="25" t="s">
        <v>51</v>
      </c>
      <c r="D79" s="10">
        <v>1504432</v>
      </c>
      <c r="E79" s="11">
        <f t="shared" si="10"/>
        <v>0.06177738301539239</v>
      </c>
      <c r="F79" s="10">
        <v>1572896</v>
      </c>
      <c r="G79" s="11">
        <f t="shared" si="11"/>
        <v>0.07128675963580253</v>
      </c>
      <c r="H79" s="40">
        <f t="shared" si="8"/>
        <v>-68464</v>
      </c>
      <c r="I79" s="12">
        <f t="shared" si="9"/>
        <v>-4.352735336602039</v>
      </c>
    </row>
    <row r="80" spans="1:9" ht="15" customHeight="1">
      <c r="A80" s="32"/>
      <c r="B80" s="208" t="s">
        <v>52</v>
      </c>
      <c r="C80" s="207"/>
      <c r="D80" s="10">
        <f>SUM(D81:D82)</f>
        <v>54218949</v>
      </c>
      <c r="E80" s="11">
        <f t="shared" si="10"/>
        <v>2.2264248427745663</v>
      </c>
      <c r="F80" s="10">
        <f>SUM(F81:F82)</f>
        <v>127711463</v>
      </c>
      <c r="G80" s="11">
        <f t="shared" si="11"/>
        <v>5.788136256699546</v>
      </c>
      <c r="H80" s="40">
        <f t="shared" si="8"/>
        <v>-73492514</v>
      </c>
      <c r="I80" s="12">
        <f t="shared" si="9"/>
        <v>-57.54574591319184</v>
      </c>
    </row>
    <row r="81" spans="1:9" ht="15" customHeight="1">
      <c r="A81" s="32"/>
      <c r="B81" s="27"/>
      <c r="C81" s="25" t="s">
        <v>53</v>
      </c>
      <c r="D81" s="10">
        <v>49091021</v>
      </c>
      <c r="E81" s="11">
        <f t="shared" si="10"/>
        <v>2.0158536955699367</v>
      </c>
      <c r="F81" s="10">
        <v>123887493</v>
      </c>
      <c r="G81" s="11">
        <f t="shared" si="11"/>
        <v>5.614826368287011</v>
      </c>
      <c r="H81" s="40">
        <f t="shared" si="8"/>
        <v>-74796472</v>
      </c>
      <c r="I81" s="12">
        <f t="shared" si="9"/>
        <v>-60.37451415696983</v>
      </c>
    </row>
    <row r="82" spans="1:9" ht="15" customHeight="1">
      <c r="A82" s="32"/>
      <c r="B82" s="29"/>
      <c r="C82" s="25" t="s">
        <v>54</v>
      </c>
      <c r="D82" s="10">
        <v>5127928</v>
      </c>
      <c r="E82" s="11">
        <f t="shared" si="10"/>
        <v>0.2105711472046294</v>
      </c>
      <c r="F82" s="10">
        <v>3823970</v>
      </c>
      <c r="G82" s="11">
        <f t="shared" si="11"/>
        <v>0.1733098884125332</v>
      </c>
      <c r="H82" s="40">
        <f t="shared" si="8"/>
        <v>1303958</v>
      </c>
      <c r="I82" s="12">
        <f t="shared" si="9"/>
        <v>34.09958760136716</v>
      </c>
    </row>
    <row r="83" spans="1:9" ht="15" customHeight="1">
      <c r="A83" s="32"/>
      <c r="B83" s="208" t="s">
        <v>99</v>
      </c>
      <c r="C83" s="207"/>
      <c r="D83" s="10">
        <f>SUM(D84:D86)</f>
        <v>760754163</v>
      </c>
      <c r="E83" s="11">
        <f t="shared" si="10"/>
        <v>31.239299156229894</v>
      </c>
      <c r="F83" s="10">
        <f>SUM(F84:F86)</f>
        <v>705831923</v>
      </c>
      <c r="G83" s="11">
        <f t="shared" si="11"/>
        <v>31.989699661120174</v>
      </c>
      <c r="H83" s="40">
        <f t="shared" si="8"/>
        <v>54922240</v>
      </c>
      <c r="I83" s="12">
        <f t="shared" si="9"/>
        <v>7.781206574868958</v>
      </c>
    </row>
    <row r="84" spans="1:9" ht="15" customHeight="1">
      <c r="A84" s="32"/>
      <c r="B84" s="27"/>
      <c r="C84" s="25" t="s">
        <v>55</v>
      </c>
      <c r="D84" s="10">
        <v>754256663</v>
      </c>
      <c r="E84" s="11">
        <f t="shared" si="10"/>
        <v>30.97248846213238</v>
      </c>
      <c r="F84" s="10">
        <v>699738523</v>
      </c>
      <c r="G84" s="11">
        <f t="shared" si="11"/>
        <v>31.713534713682584</v>
      </c>
      <c r="H84" s="40">
        <f t="shared" si="8"/>
        <v>54518140</v>
      </c>
      <c r="I84" s="12">
        <f t="shared" si="9"/>
        <v>7.791216033992743</v>
      </c>
    </row>
    <row r="85" spans="1:9" ht="15" customHeight="1">
      <c r="A85" s="32"/>
      <c r="B85" s="35"/>
      <c r="C85" s="25" t="s">
        <v>100</v>
      </c>
      <c r="D85" s="10">
        <v>6497500</v>
      </c>
      <c r="E85" s="11">
        <f t="shared" si="10"/>
        <v>0.26681069409751457</v>
      </c>
      <c r="F85" s="10">
        <v>6078000</v>
      </c>
      <c r="G85" s="11">
        <f t="shared" si="11"/>
        <v>0.2754669889594784</v>
      </c>
      <c r="H85" s="58">
        <f t="shared" si="8"/>
        <v>419500</v>
      </c>
      <c r="I85" s="12">
        <f t="shared" si="9"/>
        <v>6.901941428101349</v>
      </c>
    </row>
    <row r="86" spans="1:9" ht="15" customHeight="1">
      <c r="A86" s="32"/>
      <c r="B86" s="29"/>
      <c r="C86" s="25" t="s">
        <v>101</v>
      </c>
      <c r="D86" s="58">
        <v>0</v>
      </c>
      <c r="E86" s="11">
        <f t="shared" si="10"/>
        <v>0</v>
      </c>
      <c r="F86" s="58">
        <v>15400</v>
      </c>
      <c r="G86" s="11">
        <f t="shared" si="11"/>
        <v>0.0006979584781138479</v>
      </c>
      <c r="H86" s="58">
        <f t="shared" si="8"/>
        <v>-15400</v>
      </c>
      <c r="I86" s="12">
        <f t="shared" si="9"/>
        <v>-100</v>
      </c>
    </row>
    <row r="87" spans="1:9" ht="15" customHeight="1">
      <c r="A87" s="32"/>
      <c r="B87" s="208" t="s">
        <v>56</v>
      </c>
      <c r="C87" s="207"/>
      <c r="D87" s="10">
        <f>SUM(D88:D89)</f>
        <v>13237727</v>
      </c>
      <c r="E87" s="11">
        <f t="shared" si="10"/>
        <v>0.5435886308800938</v>
      </c>
      <c r="F87" s="10">
        <f>SUM(F88:F89)</f>
        <v>8797872</v>
      </c>
      <c r="G87" s="11">
        <f t="shared" si="11"/>
        <v>0.3987369708935348</v>
      </c>
      <c r="H87" s="40">
        <f t="shared" si="8"/>
        <v>4439855</v>
      </c>
      <c r="I87" s="12">
        <f t="shared" si="9"/>
        <v>50.46510110626752</v>
      </c>
    </row>
    <row r="88" spans="1:9" ht="15" customHeight="1">
      <c r="A88" s="32"/>
      <c r="B88" s="27"/>
      <c r="C88" s="25" t="s">
        <v>57</v>
      </c>
      <c r="D88" s="10">
        <v>13194927</v>
      </c>
      <c r="E88" s="11">
        <f t="shared" si="10"/>
        <v>0.5418311091090474</v>
      </c>
      <c r="F88" s="10">
        <v>8765072</v>
      </c>
      <c r="G88" s="11">
        <f t="shared" si="11"/>
        <v>0.3972504099791105</v>
      </c>
      <c r="H88" s="40">
        <f t="shared" si="8"/>
        <v>4429855</v>
      </c>
      <c r="I88" s="12">
        <f t="shared" si="9"/>
        <v>50.539858657179316</v>
      </c>
    </row>
    <row r="89" spans="1:9" ht="15" customHeight="1">
      <c r="A89" s="32"/>
      <c r="B89" s="35"/>
      <c r="C89" s="28" t="s">
        <v>58</v>
      </c>
      <c r="D89" s="22">
        <v>42800</v>
      </c>
      <c r="E89" s="23">
        <f t="shared" si="10"/>
        <v>0.0017575217710463448</v>
      </c>
      <c r="F89" s="22">
        <v>32800</v>
      </c>
      <c r="G89" s="23">
        <f t="shared" si="11"/>
        <v>0.0014865609144242994</v>
      </c>
      <c r="H89" s="42">
        <f t="shared" si="8"/>
        <v>10000</v>
      </c>
      <c r="I89" s="24">
        <f t="shared" si="9"/>
        <v>30.48780487804878</v>
      </c>
    </row>
    <row r="90" spans="1:9" ht="15" customHeight="1">
      <c r="A90" s="209" t="s">
        <v>59</v>
      </c>
      <c r="B90" s="210"/>
      <c r="C90" s="191"/>
      <c r="D90" s="5">
        <f>D91</f>
        <v>7500000</v>
      </c>
      <c r="E90" s="6">
        <f t="shared" si="10"/>
        <v>0.3079769458609249</v>
      </c>
      <c r="F90" s="5">
        <f>F91</f>
        <v>7400000</v>
      </c>
      <c r="G90" s="6">
        <f t="shared" si="11"/>
        <v>0.3353826453274334</v>
      </c>
      <c r="H90" s="38">
        <f t="shared" si="8"/>
        <v>100000</v>
      </c>
      <c r="I90" s="7">
        <f t="shared" si="9"/>
        <v>1.3513513513513513</v>
      </c>
    </row>
    <row r="91" spans="1:9" ht="15" customHeight="1">
      <c r="A91" s="32"/>
      <c r="B91" s="204" t="s">
        <v>60</v>
      </c>
      <c r="C91" s="205"/>
      <c r="D91" s="16">
        <f>SUM(D92:D93)</f>
        <v>7500000</v>
      </c>
      <c r="E91" s="17">
        <f t="shared" si="10"/>
        <v>0.3079769458609249</v>
      </c>
      <c r="F91" s="16">
        <f>SUM(F92:F93)</f>
        <v>7400000</v>
      </c>
      <c r="G91" s="17">
        <f t="shared" si="11"/>
        <v>0.3353826453274334</v>
      </c>
      <c r="H91" s="39">
        <f t="shared" si="8"/>
        <v>100000</v>
      </c>
      <c r="I91" s="18">
        <f t="shared" si="9"/>
        <v>1.3513513513513513</v>
      </c>
    </row>
    <row r="92" spans="1:9" ht="15" customHeight="1">
      <c r="A92" s="32"/>
      <c r="B92" s="27"/>
      <c r="C92" s="25" t="s">
        <v>61</v>
      </c>
      <c r="D92" s="10">
        <v>300000</v>
      </c>
      <c r="E92" s="11">
        <f t="shared" si="10"/>
        <v>0.012319077834436996</v>
      </c>
      <c r="F92" s="10">
        <v>300000</v>
      </c>
      <c r="G92" s="11">
        <f t="shared" si="11"/>
        <v>0.013596593729490545</v>
      </c>
      <c r="H92" s="40">
        <f t="shared" si="8"/>
        <v>0</v>
      </c>
      <c r="I92" s="12">
        <f t="shared" si="9"/>
        <v>0</v>
      </c>
    </row>
    <row r="93" spans="1:9" ht="15" customHeight="1">
      <c r="A93" s="32"/>
      <c r="B93" s="35"/>
      <c r="C93" s="28" t="s">
        <v>102</v>
      </c>
      <c r="D93" s="22">
        <v>7200000</v>
      </c>
      <c r="E93" s="23">
        <f t="shared" si="10"/>
        <v>0.29565786802648786</v>
      </c>
      <c r="F93" s="22">
        <v>7100000</v>
      </c>
      <c r="G93" s="23">
        <f t="shared" si="11"/>
        <v>0.3217860515979429</v>
      </c>
      <c r="H93" s="42">
        <f t="shared" si="8"/>
        <v>100000</v>
      </c>
      <c r="I93" s="24">
        <f t="shared" si="9"/>
        <v>1.4084507042253522</v>
      </c>
    </row>
    <row r="94" spans="1:9" ht="15" customHeight="1">
      <c r="A94" s="209" t="s">
        <v>62</v>
      </c>
      <c r="B94" s="210"/>
      <c r="C94" s="191"/>
      <c r="D94" s="5">
        <f>D95</f>
        <v>3948197</v>
      </c>
      <c r="E94" s="6">
        <f t="shared" si="10"/>
        <v>0.16212715382896878</v>
      </c>
      <c r="F94" s="5">
        <f>F95</f>
        <v>1390977</v>
      </c>
      <c r="G94" s="6">
        <f t="shared" si="11"/>
        <v>0.06304183052021856</v>
      </c>
      <c r="H94" s="38">
        <f t="shared" si="8"/>
        <v>2557220</v>
      </c>
      <c r="I94" s="7">
        <f t="shared" si="9"/>
        <v>183.84344241493568</v>
      </c>
    </row>
    <row r="95" spans="1:9" ht="15" customHeight="1">
      <c r="A95" s="32"/>
      <c r="B95" s="204" t="s">
        <v>63</v>
      </c>
      <c r="C95" s="205"/>
      <c r="D95" s="16">
        <f>SUM(D96:D97)</f>
        <v>3948197</v>
      </c>
      <c r="E95" s="17">
        <f t="shared" si="10"/>
        <v>0.16212715382896878</v>
      </c>
      <c r="F95" s="16">
        <f>SUM(F96:F97)</f>
        <v>1390977</v>
      </c>
      <c r="G95" s="17">
        <f t="shared" si="11"/>
        <v>0.06304183052021856</v>
      </c>
      <c r="H95" s="39">
        <f t="shared" si="8"/>
        <v>2557220</v>
      </c>
      <c r="I95" s="18">
        <f t="shared" si="9"/>
        <v>183.84344241493568</v>
      </c>
    </row>
    <row r="96" spans="1:9" ht="15" customHeight="1">
      <c r="A96" s="32"/>
      <c r="B96" s="27"/>
      <c r="C96" s="28" t="s">
        <v>103</v>
      </c>
      <c r="D96" s="22">
        <v>214197</v>
      </c>
      <c r="E96" s="23">
        <f t="shared" si="10"/>
        <v>0.008795698383009668</v>
      </c>
      <c r="F96" s="58">
        <v>80977</v>
      </c>
      <c r="G96" s="11">
        <f t="shared" si="11"/>
        <v>0.003670037901443186</v>
      </c>
      <c r="H96" s="42">
        <f t="shared" si="8"/>
        <v>133220</v>
      </c>
      <c r="I96" s="24">
        <f t="shared" si="9"/>
        <v>164.51585017968065</v>
      </c>
    </row>
    <row r="97" spans="1:9" ht="15" customHeight="1">
      <c r="A97" s="32"/>
      <c r="B97" s="27"/>
      <c r="C97" s="28" t="s">
        <v>104</v>
      </c>
      <c r="D97" s="22">
        <v>3734000</v>
      </c>
      <c r="E97" s="23">
        <f t="shared" si="10"/>
        <v>0.15333145544595914</v>
      </c>
      <c r="F97" s="22">
        <v>1310000</v>
      </c>
      <c r="G97" s="23">
        <f t="shared" si="11"/>
        <v>0.05937179261877538</v>
      </c>
      <c r="H97" s="42">
        <f t="shared" si="8"/>
        <v>2424000</v>
      </c>
      <c r="I97" s="24">
        <f t="shared" si="9"/>
        <v>185.0381679389313</v>
      </c>
    </row>
    <row r="98" spans="1:9" ht="15" customHeight="1">
      <c r="A98" s="209" t="s">
        <v>64</v>
      </c>
      <c r="B98" s="210"/>
      <c r="C98" s="191"/>
      <c r="D98" s="5">
        <f>SUM(D99:D101)</f>
        <v>276756634</v>
      </c>
      <c r="E98" s="6">
        <f t="shared" si="10"/>
        <v>11.36462171814264</v>
      </c>
      <c r="F98" s="5">
        <f>SUM(F99:F101)</f>
        <v>233984453</v>
      </c>
      <c r="G98" s="6">
        <f t="shared" si="11"/>
        <v>10.604638488193583</v>
      </c>
      <c r="H98" s="38">
        <f t="shared" si="8"/>
        <v>42772181</v>
      </c>
      <c r="I98" s="7">
        <f t="shared" si="9"/>
        <v>18.27992435035844</v>
      </c>
    </row>
    <row r="99" spans="1:9" ht="15" customHeight="1">
      <c r="A99" s="32"/>
      <c r="B99" s="218" t="s">
        <v>105</v>
      </c>
      <c r="C99" s="219"/>
      <c r="D99" s="16">
        <v>28328128</v>
      </c>
      <c r="E99" s="17">
        <f t="shared" si="10"/>
        <v>1.16325471245298</v>
      </c>
      <c r="F99" s="16">
        <v>19614718</v>
      </c>
      <c r="G99" s="17">
        <f t="shared" si="11"/>
        <v>0.8889778392150844</v>
      </c>
      <c r="H99" s="39">
        <f t="shared" si="8"/>
        <v>8713410</v>
      </c>
      <c r="I99" s="18">
        <f t="shared" si="9"/>
        <v>44.42281556125354</v>
      </c>
    </row>
    <row r="100" spans="1:9" ht="15" customHeight="1">
      <c r="A100" s="32"/>
      <c r="B100" s="214" t="s">
        <v>106</v>
      </c>
      <c r="C100" s="215"/>
      <c r="D100" s="16">
        <v>10871706</v>
      </c>
      <c r="E100" s="17">
        <f t="shared" si="10"/>
        <v>0.44643130802371894</v>
      </c>
      <c r="F100" s="16">
        <v>10743735</v>
      </c>
      <c r="G100" s="11">
        <f t="shared" si="11"/>
        <v>0.4869273331076936</v>
      </c>
      <c r="H100" s="39">
        <f t="shared" si="8"/>
        <v>127971</v>
      </c>
      <c r="I100" s="18">
        <f t="shared" si="9"/>
        <v>1.1911220818458386</v>
      </c>
    </row>
    <row r="101" spans="1:9" ht="15" customHeight="1">
      <c r="A101" s="32"/>
      <c r="B101" s="216" t="s">
        <v>107</v>
      </c>
      <c r="C101" s="217"/>
      <c r="D101" s="22">
        <v>237556800</v>
      </c>
      <c r="E101" s="23">
        <f t="shared" si="10"/>
        <v>9.75493569766594</v>
      </c>
      <c r="F101" s="22">
        <v>203626000</v>
      </c>
      <c r="G101" s="23">
        <f t="shared" si="11"/>
        <v>9.228733315870805</v>
      </c>
      <c r="H101" s="42">
        <f aca="true" t="shared" si="12" ref="H101:H106">D101-F101</f>
        <v>33930800</v>
      </c>
      <c r="I101" s="24">
        <f aca="true" t="shared" si="13" ref="I101:I106">IF(F101=0,0,H101/F101*100)</f>
        <v>16.663294471236483</v>
      </c>
    </row>
    <row r="102" spans="1:9" ht="15" customHeight="1">
      <c r="A102" s="209" t="s">
        <v>108</v>
      </c>
      <c r="B102" s="210"/>
      <c r="C102" s="191"/>
      <c r="D102" s="5">
        <f>SUM(D103:D104)</f>
        <v>30248345</v>
      </c>
      <c r="E102" s="6">
        <f>D102/$D$5*100</f>
        <v>1.2421057213930105</v>
      </c>
      <c r="F102" s="5">
        <f>SUM(F103:F104)</f>
        <v>26546961</v>
      </c>
      <c r="G102" s="6">
        <f>F102/$F$5*100</f>
        <v>1.2031608115654335</v>
      </c>
      <c r="H102" s="38">
        <f t="shared" si="12"/>
        <v>3701384</v>
      </c>
      <c r="I102" s="7">
        <f t="shared" si="13"/>
        <v>13.942778610327563</v>
      </c>
    </row>
    <row r="103" spans="1:9" ht="15" customHeight="1">
      <c r="A103" s="32"/>
      <c r="B103" s="214" t="s">
        <v>65</v>
      </c>
      <c r="C103" s="215"/>
      <c r="D103" s="16">
        <v>27236345</v>
      </c>
      <c r="E103" s="17">
        <f>D103/$D$5*100</f>
        <v>1.118422179935263</v>
      </c>
      <c r="F103" s="16">
        <v>23537001</v>
      </c>
      <c r="G103" s="17">
        <f>F103/$F$5*100</f>
        <v>1.0667434673587088</v>
      </c>
      <c r="H103" s="39">
        <f t="shared" si="12"/>
        <v>3699344</v>
      </c>
      <c r="I103" s="18">
        <f t="shared" si="13"/>
        <v>15.717142553547921</v>
      </c>
    </row>
    <row r="104" spans="1:9" ht="15" customHeight="1">
      <c r="A104" s="32"/>
      <c r="B104" s="208" t="s">
        <v>66</v>
      </c>
      <c r="C104" s="207"/>
      <c r="D104" s="10">
        <f>SUM(D105:D106)</f>
        <v>3012000</v>
      </c>
      <c r="E104" s="11">
        <f>D104/$D$5*100</f>
        <v>0.12368354145774743</v>
      </c>
      <c r="F104" s="10">
        <f>SUM(F105:F106)</f>
        <v>3009960</v>
      </c>
      <c r="G104" s="11">
        <f>F104/$F$5*100</f>
        <v>0.13641734420672452</v>
      </c>
      <c r="H104" s="40">
        <f t="shared" si="12"/>
        <v>2040</v>
      </c>
      <c r="I104" s="12">
        <f t="shared" si="13"/>
        <v>0.06777498704301718</v>
      </c>
    </row>
    <row r="105" spans="1:9" ht="15" customHeight="1">
      <c r="A105" s="32"/>
      <c r="B105" s="27"/>
      <c r="C105" s="25" t="s">
        <v>109</v>
      </c>
      <c r="D105" s="10">
        <v>3000000</v>
      </c>
      <c r="E105" s="11">
        <f>D105/$D$5*100</f>
        <v>0.12319077834436994</v>
      </c>
      <c r="F105" s="10">
        <v>3000000</v>
      </c>
      <c r="G105" s="11">
        <f>F105/$F$5*100</f>
        <v>0.13596593729490544</v>
      </c>
      <c r="H105" s="40">
        <f t="shared" si="12"/>
        <v>0</v>
      </c>
      <c r="I105" s="12">
        <f t="shared" si="13"/>
        <v>0</v>
      </c>
    </row>
    <row r="106" spans="1:9" ht="15" customHeight="1">
      <c r="A106" s="33"/>
      <c r="B106" s="36"/>
      <c r="C106" s="26" t="s">
        <v>110</v>
      </c>
      <c r="D106" s="13">
        <v>12000</v>
      </c>
      <c r="E106" s="14">
        <f>D106/$D$5*100</f>
        <v>0.0004927631133774798</v>
      </c>
      <c r="F106" s="13">
        <v>9960</v>
      </c>
      <c r="G106" s="14">
        <f>F106/$F$5*100</f>
        <v>0.00045140691181908606</v>
      </c>
      <c r="H106" s="41">
        <f t="shared" si="12"/>
        <v>2040</v>
      </c>
      <c r="I106" s="15">
        <f t="shared" si="13"/>
        <v>20.481927710843372</v>
      </c>
    </row>
  </sheetData>
  <mergeCells count="42">
    <mergeCell ref="B71:C71"/>
    <mergeCell ref="B99:C99"/>
    <mergeCell ref="B47:C47"/>
    <mergeCell ref="B83:C83"/>
    <mergeCell ref="B87:C87"/>
    <mergeCell ref="A90:C90"/>
    <mergeCell ref="B91:C91"/>
    <mergeCell ref="B55:C55"/>
    <mergeCell ref="B57:C57"/>
    <mergeCell ref="B64:C64"/>
    <mergeCell ref="B104:C104"/>
    <mergeCell ref="A94:C94"/>
    <mergeCell ref="B95:C95"/>
    <mergeCell ref="A98:C98"/>
    <mergeCell ref="A102:C102"/>
    <mergeCell ref="B103:C103"/>
    <mergeCell ref="B100:C100"/>
    <mergeCell ref="B101:C101"/>
    <mergeCell ref="B72:C72"/>
    <mergeCell ref="A75:C75"/>
    <mergeCell ref="B76:C76"/>
    <mergeCell ref="B80:C80"/>
    <mergeCell ref="B38:C38"/>
    <mergeCell ref="B49:C49"/>
    <mergeCell ref="B50:C50"/>
    <mergeCell ref="B54:C54"/>
    <mergeCell ref="B22:C22"/>
    <mergeCell ref="B30:C30"/>
    <mergeCell ref="B33:C33"/>
    <mergeCell ref="A37:C37"/>
    <mergeCell ref="B13:C13"/>
    <mergeCell ref="B16:C16"/>
    <mergeCell ref="B20:C20"/>
    <mergeCell ref="B21:C21"/>
    <mergeCell ref="A5:C5"/>
    <mergeCell ref="A6:C6"/>
    <mergeCell ref="B7:C7"/>
    <mergeCell ref="A12:C12"/>
    <mergeCell ref="A3:C4"/>
    <mergeCell ref="D3:D4"/>
    <mergeCell ref="F3:F4"/>
    <mergeCell ref="H3:H4"/>
  </mergeCells>
  <printOptions/>
  <pageMargins left="0.32" right="0.14" top="0.74" bottom="0.43" header="0.5" footer="0.48"/>
  <pageSetup fitToHeight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N P S</dc:creator>
  <cp:keywords/>
  <dc:description/>
  <cp:lastModifiedBy>lg</cp:lastModifiedBy>
  <cp:lastPrinted>2008-01-01T08:41:37Z</cp:lastPrinted>
  <dcterms:created xsi:type="dcterms:W3CDTF">1998-06-25T09:34:52Z</dcterms:created>
  <dcterms:modified xsi:type="dcterms:W3CDTF">2008-01-23T08:49:09Z</dcterms:modified>
  <cp:category/>
  <cp:version/>
  <cp:contentType/>
  <cp:contentStatus/>
</cp:coreProperties>
</file>