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0" yWindow="65386" windowWidth="5835" windowHeight="6330" tabRatio="995" activeTab="0"/>
  </bookViews>
  <sheets>
    <sheet name="총칙" sheetId="1" r:id="rId1"/>
    <sheet name="성질 (2)" sheetId="2" state="hidden" r:id="rId2"/>
  </sheets>
  <definedNames>
    <definedName name="_xlnm.Print_Titles" localSheetId="1">'성질 (2)'!$3:$4</definedName>
  </definedNames>
  <calcPr fullCalcOnLoad="1"/>
</workbook>
</file>

<file path=xl/sharedStrings.xml><?xml version="1.0" encoding="utf-8"?>
<sst xmlns="http://schemas.openxmlformats.org/spreadsheetml/2006/main" count="139" uniqueCount="138">
  <si>
    <t>회            계           별</t>
  </si>
  <si>
    <t>총                         계</t>
  </si>
  <si>
    <t>일반회계</t>
  </si>
  <si>
    <t>특별회계</t>
  </si>
  <si>
    <t>세입·세출예산총액</t>
  </si>
  <si>
    <t>일시차입한도액</t>
  </si>
  <si>
    <t>증  감  액</t>
  </si>
  <si>
    <t>구성비</t>
  </si>
  <si>
    <t>증감률</t>
  </si>
  <si>
    <t>합        계</t>
  </si>
  <si>
    <t>100 인건비</t>
  </si>
  <si>
    <t>101 인건비</t>
  </si>
  <si>
    <t>01 기본급</t>
  </si>
  <si>
    <t>02 수당</t>
  </si>
  <si>
    <t>03 기타직보수</t>
  </si>
  <si>
    <t>04 일용인부임</t>
  </si>
  <si>
    <t>200 물건비</t>
  </si>
  <si>
    <t>201 일반운영비</t>
  </si>
  <si>
    <t>202 여비</t>
  </si>
  <si>
    <t>01 국내여비</t>
  </si>
  <si>
    <t>03 국외여비</t>
  </si>
  <si>
    <t>04 외빈초청여비</t>
  </si>
  <si>
    <t>203 업무추진비</t>
  </si>
  <si>
    <t>204 복리후생비</t>
  </si>
  <si>
    <t>205 의회비</t>
  </si>
  <si>
    <t>01 의정활동비</t>
  </si>
  <si>
    <t>02 회의수당</t>
  </si>
  <si>
    <t>03 국내여비</t>
  </si>
  <si>
    <t>04 해외여비</t>
  </si>
  <si>
    <t>06 기관운영업무추진비</t>
  </si>
  <si>
    <t>206 재료비</t>
  </si>
  <si>
    <t>01 재료비</t>
  </si>
  <si>
    <t>02 일시사역인부임</t>
  </si>
  <si>
    <t>207 연구개발비</t>
  </si>
  <si>
    <t>01 학술용역비</t>
  </si>
  <si>
    <t>02 전산개발비</t>
  </si>
  <si>
    <t>03 시험연구비</t>
  </si>
  <si>
    <t>300 이전경비</t>
  </si>
  <si>
    <t>301 일반보상금</t>
  </si>
  <si>
    <t>01 사회보장적수혜금</t>
  </si>
  <si>
    <t>03 의용소방대지원경비</t>
  </si>
  <si>
    <t>07 민간인해외여비</t>
  </si>
  <si>
    <t>08 공익근무요원보상금</t>
  </si>
  <si>
    <t>303 포상금</t>
  </si>
  <si>
    <t>304 연금부담금등</t>
  </si>
  <si>
    <t>01 연금부담금</t>
  </si>
  <si>
    <t>305 배상금등</t>
  </si>
  <si>
    <t>306 출연금</t>
  </si>
  <si>
    <t>307 민간이전</t>
  </si>
  <si>
    <t>01 의료및구료비</t>
  </si>
  <si>
    <t>01 자치단체경상보조금</t>
  </si>
  <si>
    <t>311 차입금이자</t>
  </si>
  <si>
    <t>400 자본지출</t>
  </si>
  <si>
    <t>401 시설비및부대비</t>
  </si>
  <si>
    <t>01 시설비</t>
  </si>
  <si>
    <t>02 감리비</t>
  </si>
  <si>
    <t>03 시설부대비</t>
  </si>
  <si>
    <t>402 민간자본이전</t>
  </si>
  <si>
    <t>01 민간자본보조</t>
  </si>
  <si>
    <t>02 민간대행사업비</t>
  </si>
  <si>
    <t>01 자치단체자본보조</t>
  </si>
  <si>
    <t>405 자산취득비</t>
  </si>
  <si>
    <t>01 자산및물품취득비</t>
  </si>
  <si>
    <t>02 도서구입비</t>
  </si>
  <si>
    <t>500 융자및출자</t>
  </si>
  <si>
    <t>501 융자금</t>
  </si>
  <si>
    <t>01 민간융자금</t>
  </si>
  <si>
    <t>600 보전재원</t>
  </si>
  <si>
    <t>601 차입금원금</t>
  </si>
  <si>
    <t>700 내부거래</t>
  </si>
  <si>
    <t>801 예비비</t>
  </si>
  <si>
    <t>802 반환금기타</t>
  </si>
  <si>
    <t>의료급여기금</t>
  </si>
  <si>
    <t xml:space="preserve">  (2) 성 질 별</t>
  </si>
  <si>
    <t>(단위 : 천원)</t>
  </si>
  <si>
    <t>구        분</t>
  </si>
  <si>
    <t>예  산  액</t>
  </si>
  <si>
    <t>전년도예산액</t>
  </si>
  <si>
    <t>01 일반운영비</t>
  </si>
  <si>
    <t>02 행사지원비</t>
  </si>
  <si>
    <t>05 의정운영공통업무추진비</t>
  </si>
  <si>
    <t>07 의장단협의체부담금</t>
  </si>
  <si>
    <t>02 장학금및학자금</t>
  </si>
  <si>
    <t>09 행사실비보상금</t>
  </si>
  <si>
    <t>10 예술단원·운동부등보상</t>
  </si>
  <si>
    <t>11 기타보상금</t>
  </si>
  <si>
    <t>302 이주및재해보상금</t>
  </si>
  <si>
    <t>02 재해보상금</t>
  </si>
  <si>
    <t>02 국민건강보험금</t>
  </si>
  <si>
    <t>03 의원상해부담금</t>
  </si>
  <si>
    <t>01 출연금</t>
  </si>
  <si>
    <t>02 민간경상보조</t>
  </si>
  <si>
    <t>03 사회단체보조금</t>
  </si>
  <si>
    <t>04 민간행사보조·위탁</t>
  </si>
  <si>
    <t>05 민간위탁금</t>
  </si>
  <si>
    <t>07 연금지급금</t>
  </si>
  <si>
    <t>308 자치단체등이전</t>
  </si>
  <si>
    <t>02 징수교부금</t>
  </si>
  <si>
    <t>04 재정보전금</t>
  </si>
  <si>
    <t>05 자치단체간부담금</t>
  </si>
  <si>
    <t>06 교육기관에대한보조금</t>
  </si>
  <si>
    <t>08 기타부담금</t>
  </si>
  <si>
    <t>309 공기업경상전출금</t>
  </si>
  <si>
    <t>01 시도지역개발기금융자금상환이자</t>
  </si>
  <si>
    <t>03 기타차입금상환이자</t>
  </si>
  <si>
    <t>403 자치단체등자본이전</t>
  </si>
  <si>
    <t>02 공기관등에대한대행사업비</t>
  </si>
  <si>
    <t>03 예비군육성지원자본보조</t>
  </si>
  <si>
    <t>02 통화금융기관융자금</t>
  </si>
  <si>
    <t>01 시도지역개발기금융자금상환</t>
  </si>
  <si>
    <t>04 기타국내차입금상환</t>
  </si>
  <si>
    <t>701 기타회계전출금</t>
  </si>
  <si>
    <t>702 기금전출금</t>
  </si>
  <si>
    <t>703 교육비특별회계전출금</t>
  </si>
  <si>
    <t>800 예비비및기타</t>
  </si>
  <si>
    <t>01 국고보조금반환금</t>
  </si>
  <si>
    <t>03 과오납금등</t>
  </si>
  <si>
    <r>
      <t xml:space="preserve">   1. 총액인건비에</t>
    </r>
    <r>
      <rPr>
        <sz val="12"/>
        <rFont val="바탕체"/>
        <family val="1"/>
      </rPr>
      <t xml:space="preserve"> 포함되는 경비</t>
    </r>
  </si>
  <si>
    <t>Ⅱ-1. 예    산    총    칙</t>
  </si>
  <si>
    <r>
      <t>제1조  200</t>
    </r>
    <r>
      <rPr>
        <sz val="12"/>
        <rFont val="바탕체"/>
        <family val="1"/>
      </rPr>
      <t>8</t>
    </r>
    <r>
      <rPr>
        <sz val="12"/>
        <rFont val="바탕체"/>
        <family val="1"/>
      </rPr>
      <t xml:space="preserve">년도 세입·세출예산 총액 및 회계별로 일시 차입할 수 있는 최고액은 </t>
    </r>
    <r>
      <rPr>
        <sz val="12"/>
        <rFont val="바탕체"/>
        <family val="1"/>
      </rPr>
      <t xml:space="preserve"> 다음과 같다.</t>
    </r>
  </si>
  <si>
    <t>2. 일반운영비 및 민간이전</t>
  </si>
  <si>
    <t>상수도사업</t>
  </si>
  <si>
    <t>수계관리기금</t>
  </si>
  <si>
    <t>농촌주택</t>
  </si>
  <si>
    <t>기초생활및영세민생활안정기금</t>
  </si>
  <si>
    <t>공영개발사업</t>
  </si>
  <si>
    <t>농공지구조성</t>
  </si>
  <si>
    <t>발전소주변지역지원사업</t>
  </si>
  <si>
    <t>중소기업육성기금</t>
  </si>
  <si>
    <t>기반시설부담금</t>
  </si>
  <si>
    <r>
      <t>제2조  200</t>
    </r>
    <r>
      <rPr>
        <sz val="12"/>
        <rFont val="바탕체"/>
        <family val="1"/>
      </rPr>
      <t>8</t>
    </r>
    <r>
      <rPr>
        <sz val="12"/>
        <rFont val="바탕체"/>
        <family val="1"/>
      </rPr>
      <t>년도 세입·세출 예산의 명세는 별첨 "세입·세출예산서"와 같다.</t>
    </r>
  </si>
  <si>
    <r>
      <t>제</t>
    </r>
    <r>
      <rPr>
        <sz val="12"/>
        <rFont val="바탕체"/>
        <family val="1"/>
      </rPr>
      <t>3</t>
    </r>
    <r>
      <rPr>
        <sz val="12"/>
        <rFont val="바탕체"/>
        <family val="1"/>
      </rPr>
      <t>조  200</t>
    </r>
    <r>
      <rPr>
        <sz val="12"/>
        <rFont val="바탕체"/>
        <family val="1"/>
      </rPr>
      <t>8</t>
    </r>
    <r>
      <rPr>
        <sz val="12"/>
        <rFont val="바탕체"/>
        <family val="1"/>
      </rPr>
      <t>년도 계속비사업은 별첨 "계속비사업조서"와 같다.</t>
    </r>
  </si>
  <si>
    <r>
      <t>제</t>
    </r>
    <r>
      <rPr>
        <sz val="12"/>
        <rFont val="바탕체"/>
        <family val="1"/>
      </rPr>
      <t>5</t>
    </r>
    <r>
      <rPr>
        <sz val="12"/>
        <rFont val="바탕체"/>
        <family val="1"/>
      </rPr>
      <t>조  200</t>
    </r>
    <r>
      <rPr>
        <sz val="12"/>
        <rFont val="바탕체"/>
        <family val="1"/>
      </rPr>
      <t>8</t>
    </r>
    <r>
      <rPr>
        <sz val="12"/>
        <rFont val="바탕체"/>
        <family val="1"/>
      </rPr>
      <t xml:space="preserve">년도 지방채 발행 한도액은 </t>
    </r>
    <r>
      <rPr>
        <sz val="12"/>
        <rFont val="바탕체"/>
        <family val="1"/>
      </rPr>
      <t>11,000,000</t>
    </r>
    <r>
      <rPr>
        <sz val="12"/>
        <rFont val="바탕체"/>
        <family val="1"/>
      </rPr>
      <t>천원으로 한다.</t>
    </r>
  </si>
  <si>
    <r>
      <t>제</t>
    </r>
    <r>
      <rPr>
        <sz val="12"/>
        <rFont val="바탕체"/>
        <family val="1"/>
      </rPr>
      <t>7</t>
    </r>
    <r>
      <rPr>
        <sz val="12"/>
        <rFont val="바탕체"/>
        <family val="1"/>
      </rPr>
      <t>조  다음 경비에 부족액이 생겼을 때에는 지방재정법 제</t>
    </r>
    <r>
      <rPr>
        <sz val="12"/>
        <rFont val="바탕체"/>
        <family val="1"/>
      </rPr>
      <t>47</t>
    </r>
    <r>
      <rPr>
        <sz val="12"/>
        <rFont val="바탕체"/>
        <family val="1"/>
      </rPr>
      <t>조제1항의 단서규정에 의하여</t>
    </r>
    <r>
      <rPr>
        <sz val="12"/>
        <rFont val="바탕체"/>
        <family val="1"/>
      </rPr>
      <t xml:space="preserve"> 상호 이용할 수 있다.</t>
    </r>
  </si>
  <si>
    <t>농업소득기금</t>
  </si>
  <si>
    <r>
      <t>제</t>
    </r>
    <r>
      <rPr>
        <sz val="12"/>
        <rFont val="바탕체"/>
        <family val="1"/>
      </rPr>
      <t>6</t>
    </r>
    <r>
      <rPr>
        <sz val="12"/>
        <rFont val="바탕체"/>
        <family val="1"/>
      </rPr>
      <t>조  일반회계 예비비는</t>
    </r>
    <r>
      <rPr>
        <sz val="12"/>
        <rFont val="바탕체"/>
        <family val="1"/>
      </rPr>
      <t xml:space="preserve"> 7,813,132</t>
    </r>
    <r>
      <rPr>
        <sz val="12"/>
        <rFont val="바탕체"/>
        <family val="1"/>
      </rPr>
      <t>천원으로 한다.</t>
    </r>
  </si>
  <si>
    <r>
      <t>(단위</t>
    </r>
    <r>
      <rPr>
        <sz val="12"/>
        <rFont val="바탕체"/>
        <family val="1"/>
      </rPr>
      <t>:천원)</t>
    </r>
  </si>
  <si>
    <r>
      <t>제4조  200</t>
    </r>
    <r>
      <rPr>
        <sz val="12"/>
        <rFont val="바탕체"/>
        <family val="1"/>
      </rPr>
      <t>8</t>
    </r>
    <r>
      <rPr>
        <sz val="12"/>
        <rFont val="바탕체"/>
        <family val="1"/>
      </rPr>
      <t>년도 명시이월사업은 없음</t>
    </r>
    <r>
      <rPr>
        <sz val="12"/>
        <rFont val="바탕체"/>
        <family val="1"/>
      </rPr>
      <t>.다만,2007년도</t>
    </r>
    <r>
      <rPr>
        <sz val="12"/>
        <rFont val="바탕체"/>
        <family val="1"/>
      </rPr>
      <t xml:space="preserve"> 명시이월사업은</t>
    </r>
    <r>
      <rPr>
        <sz val="12"/>
        <rFont val="바탕체"/>
        <family val="1"/>
      </rPr>
      <t xml:space="preserve"> 별첨조서와</t>
    </r>
    <r>
      <rPr>
        <sz val="12"/>
        <rFont val="바탕체"/>
        <family val="1"/>
      </rPr>
      <t xml:space="preserve"> 같다.</t>
    </r>
  </si>
</sst>
</file>

<file path=xl/styles.xml><?xml version="1.0" encoding="utf-8"?>
<styleSheet xmlns="http://schemas.openxmlformats.org/spreadsheetml/2006/main">
  <numFmts count="3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##"/>
    <numFmt numFmtId="185" formatCode="0.0"/>
    <numFmt numFmtId="186" formatCode="#,##0.0"/>
    <numFmt numFmtId="187" formatCode="#,##0;&quot;△&quot;#,##0;\-"/>
    <numFmt numFmtId="188" formatCode="#,##0.0;&quot;△&quot;#,##0.0;\-"/>
    <numFmt numFmtId="189" formatCode="0.000"/>
    <numFmt numFmtId="190" formatCode="_ * #,##0.0_ ;_ * \-#,##0.0_ ;_ * &quot;-&quot;_ ;_ @_ "/>
    <numFmt numFmtId="191" formatCode="0.0000"/>
    <numFmt numFmtId="192" formatCode="#,##0_-;&quot;△&quot;#,##0_-;\-"/>
    <numFmt numFmtId="193" formatCode="#,##0.0_-;&quot;△&quot;#,##0.0_-;\-"/>
    <numFmt numFmtId="194" formatCode="0.0%"/>
    <numFmt numFmtId="195" formatCode="0.0%;&quot;△&quot;0.0%;"/>
    <numFmt numFmtId="196" formatCode="_-* #,##0_-;&quot;△&quot;#,##0_-;_-* &quot;-&quot;_-;_-@_-"/>
    <numFmt numFmtId="197" formatCode="#,##0;&quot;△&quot;#,##0"/>
    <numFmt numFmtId="198" formatCode="#,##0.00;&quot;△&quot;#,##0.00"/>
    <numFmt numFmtId="199" formatCode="0.00_);[Red]\(0.00\)"/>
  </numFmts>
  <fonts count="12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4"/>
      <name val="바탕체"/>
      <family val="1"/>
    </font>
    <font>
      <sz val="20"/>
      <name val="바탕체"/>
      <family val="1"/>
    </font>
    <font>
      <sz val="8"/>
      <name val="바탕"/>
      <family val="1"/>
    </font>
    <font>
      <sz val="12"/>
      <color indexed="8"/>
      <name val="바탕체"/>
      <family val="1"/>
    </font>
    <font>
      <b/>
      <sz val="14"/>
      <name val="바탕체"/>
      <family val="1"/>
    </font>
    <font>
      <sz val="22"/>
      <name val="HY견명조"/>
      <family val="1"/>
    </font>
    <font>
      <u val="single"/>
      <sz val="12"/>
      <color indexed="12"/>
      <name val="바탕체"/>
      <family val="1"/>
    </font>
    <font>
      <u val="single"/>
      <sz val="12"/>
      <color indexed="36"/>
      <name val="바탕체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0" fillId="0" borderId="1" xfId="0" applyNumberFormat="1" applyBorder="1" applyAlignment="1">
      <alignment vertical="center"/>
    </xf>
    <xf numFmtId="185" fontId="0" fillId="0" borderId="2" xfId="0" applyNumberFormat="1" applyBorder="1" applyAlignment="1">
      <alignment vertical="center"/>
    </xf>
    <xf numFmtId="188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185" fontId="0" fillId="0" borderId="6" xfId="0" applyNumberFormat="1" applyBorder="1" applyAlignment="1">
      <alignment vertical="center"/>
    </xf>
    <xf numFmtId="188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185" fontId="0" fillId="0" borderId="4" xfId="0" applyNumberFormat="1" applyBorder="1" applyAlignment="1">
      <alignment vertical="center"/>
    </xf>
    <xf numFmtId="188" fontId="0" fillId="0" borderId="4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185" fontId="0" fillId="0" borderId="9" xfId="0" applyNumberFormat="1" applyBorder="1" applyAlignment="1">
      <alignment vertical="center"/>
    </xf>
    <xf numFmtId="188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85" fontId="0" fillId="0" borderId="11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185" fontId="0" fillId="0" borderId="13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87" fontId="0" fillId="0" borderId="10" xfId="0" applyNumberFormat="1" applyBorder="1" applyAlignment="1">
      <alignment horizontal="right" vertical="center"/>
    </xf>
    <xf numFmtId="187" fontId="0" fillId="0" borderId="1" xfId="0" applyNumberFormat="1" applyBorder="1" applyAlignment="1">
      <alignment horizontal="right" vertical="center"/>
    </xf>
    <xf numFmtId="187" fontId="0" fillId="0" borderId="8" xfId="0" applyNumberFormat="1" applyBorder="1" applyAlignment="1">
      <alignment horizontal="right" vertical="center"/>
    </xf>
    <xf numFmtId="187" fontId="0" fillId="0" borderId="5" xfId="0" applyNumberFormat="1" applyBorder="1" applyAlignment="1">
      <alignment horizontal="right" vertical="center"/>
    </xf>
    <xf numFmtId="187" fontId="0" fillId="0" borderId="7" xfId="0" applyNumberFormat="1" applyBorder="1" applyAlignment="1">
      <alignment horizontal="right" vertical="center"/>
    </xf>
    <xf numFmtId="187" fontId="0" fillId="0" borderId="12" xfId="0" applyNumberForma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0" fillId="0" borderId="22" xfId="0" applyNumberFormat="1" applyBorder="1" applyAlignment="1">
      <alignment vertical="center"/>
    </xf>
    <xf numFmtId="185" fontId="0" fillId="0" borderId="23" xfId="0" applyNumberFormat="1" applyBorder="1" applyAlignment="1">
      <alignment vertical="center"/>
    </xf>
    <xf numFmtId="187" fontId="0" fillId="0" borderId="22" xfId="0" applyNumberFormat="1" applyBorder="1" applyAlignment="1">
      <alignment horizontal="right" vertical="center"/>
    </xf>
    <xf numFmtId="188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left" vertical="center"/>
    </xf>
    <xf numFmtId="3" fontId="0" fillId="0" borderId="25" xfId="0" applyNumberFormat="1" applyBorder="1" applyAlignment="1">
      <alignment vertical="center"/>
    </xf>
    <xf numFmtId="185" fontId="0" fillId="0" borderId="26" xfId="0" applyNumberFormat="1" applyBorder="1" applyAlignment="1">
      <alignment vertical="center"/>
    </xf>
    <xf numFmtId="187" fontId="0" fillId="0" borderId="25" xfId="0" applyNumberFormat="1" applyBorder="1" applyAlignment="1">
      <alignment horizontal="right" vertical="center"/>
    </xf>
    <xf numFmtId="188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187" fontId="0" fillId="0" borderId="5" xfId="17" applyNumberFormat="1" applyBorder="1" applyAlignment="1">
      <alignment vertical="center"/>
    </xf>
    <xf numFmtId="0" fontId="0" fillId="0" borderId="0" xfId="0" applyFont="1" applyAlignment="1">
      <alignment horizontal="right" vertical="center"/>
    </xf>
    <xf numFmtId="181" fontId="7" fillId="0" borderId="29" xfId="17" applyFont="1" applyBorder="1" applyAlignment="1">
      <alignment horizontal="right" vertical="center"/>
    </xf>
    <xf numFmtId="0" fontId="0" fillId="0" borderId="29" xfId="0" applyFont="1" applyBorder="1" applyAlignment="1">
      <alignment horizontal="distributed" vertical="center"/>
    </xf>
    <xf numFmtId="181" fontId="0" fillId="0" borderId="29" xfId="17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30" xfId="0" applyFont="1" applyBorder="1" applyAlignment="1">
      <alignment horizontal="distributed" vertical="center"/>
    </xf>
    <xf numFmtId="181" fontId="0" fillId="0" borderId="30" xfId="17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81" fontId="7" fillId="0" borderId="33" xfId="17" applyFont="1" applyBorder="1" applyAlignment="1">
      <alignment horizontal="right" vertical="center"/>
    </xf>
    <xf numFmtId="181" fontId="0" fillId="0" borderId="33" xfId="17" applyFont="1" applyBorder="1" applyAlignment="1">
      <alignment horizontal="right" vertical="center"/>
    </xf>
    <xf numFmtId="181" fontId="0" fillId="0" borderId="34" xfId="17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5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5"/>
  <sheetViews>
    <sheetView tabSelected="1" workbookViewId="0" topLeftCell="A1">
      <pane ySplit="5" topLeftCell="BM6" activePane="bottomLeft" state="frozen"/>
      <selection pane="topLeft" activeCell="A1" sqref="A1"/>
      <selection pane="bottomLeft" activeCell="C20" sqref="C20"/>
    </sheetView>
  </sheetViews>
  <sheetFormatPr defaultColWidth="9.00390625" defaultRowHeight="14.25"/>
  <cols>
    <col min="1" max="1" width="5.00390625" style="1" customWidth="1"/>
    <col min="2" max="2" width="45.125" style="1" customWidth="1"/>
    <col min="3" max="3" width="29.875" style="1" customWidth="1"/>
    <col min="4" max="4" width="32.375" style="78" customWidth="1"/>
    <col min="5" max="16384" width="9.00390625" style="1" customWidth="1"/>
  </cols>
  <sheetData>
    <row r="1" spans="1:4" s="2" customFormat="1" ht="27">
      <c r="A1" s="83" t="s">
        <v>118</v>
      </c>
      <c r="B1" s="83"/>
      <c r="C1" s="83"/>
      <c r="D1" s="83"/>
    </row>
    <row r="2" spans="1:4" s="3" customFormat="1" ht="20.25" customHeight="1">
      <c r="A2" s="48" t="s">
        <v>119</v>
      </c>
      <c r="B2" s="48"/>
      <c r="C2" s="48"/>
      <c r="D2" s="77"/>
    </row>
    <row r="3" spans="1:4" s="3" customFormat="1" ht="14.25" customHeight="1" thickBot="1">
      <c r="A3" s="4"/>
      <c r="B3" s="4"/>
      <c r="C3" s="4"/>
      <c r="D3" s="69" t="s">
        <v>136</v>
      </c>
    </row>
    <row r="4" spans="1:4" s="3" customFormat="1" ht="21" customHeight="1">
      <c r="A4" s="84" t="s">
        <v>0</v>
      </c>
      <c r="B4" s="85"/>
      <c r="C4" s="72" t="s">
        <v>4</v>
      </c>
      <c r="D4" s="73" t="s">
        <v>5</v>
      </c>
    </row>
    <row r="5" spans="1:4" s="5" customFormat="1" ht="21" customHeight="1">
      <c r="A5" s="86" t="s">
        <v>1</v>
      </c>
      <c r="B5" s="87"/>
      <c r="C5" s="66">
        <f>SUM(C6:C7)</f>
        <v>267280437</v>
      </c>
      <c r="D5" s="74">
        <f>D6+D7</f>
        <v>8013000</v>
      </c>
    </row>
    <row r="6" spans="1:4" s="5" customFormat="1" ht="19.5" customHeight="1">
      <c r="A6" s="88" t="s">
        <v>2</v>
      </c>
      <c r="B6" s="89"/>
      <c r="C6" s="68">
        <v>228283284</v>
      </c>
      <c r="D6" s="75">
        <f aca="true" t="shared" si="0" ref="D6:D17">ROUNDDOWN(C6*0.03,-3)</f>
        <v>6848000</v>
      </c>
    </row>
    <row r="7" spans="1:4" s="5" customFormat="1" ht="19.5" customHeight="1">
      <c r="A7" s="88" t="s">
        <v>3</v>
      </c>
      <c r="B7" s="89"/>
      <c r="C7" s="68">
        <f>SUM(C8:C18)</f>
        <v>38997153</v>
      </c>
      <c r="D7" s="75">
        <f>SUM(D8:D18)</f>
        <v>1165000</v>
      </c>
    </row>
    <row r="8" spans="1:4" s="5" customFormat="1" ht="19.5" customHeight="1">
      <c r="A8" s="80"/>
      <c r="B8" s="67" t="s">
        <v>121</v>
      </c>
      <c r="C8" s="68">
        <v>2740649</v>
      </c>
      <c r="D8" s="75">
        <f t="shared" si="0"/>
        <v>82000</v>
      </c>
    </row>
    <row r="9" spans="1:4" s="5" customFormat="1" ht="19.5" customHeight="1">
      <c r="A9" s="80"/>
      <c r="B9" s="67" t="s">
        <v>122</v>
      </c>
      <c r="C9" s="68">
        <v>25649848</v>
      </c>
      <c r="D9" s="75">
        <f t="shared" si="0"/>
        <v>769000</v>
      </c>
    </row>
    <row r="10" spans="1:4" s="5" customFormat="1" ht="19.5" customHeight="1">
      <c r="A10" s="80"/>
      <c r="B10" s="67" t="s">
        <v>123</v>
      </c>
      <c r="C10" s="68">
        <v>10597</v>
      </c>
      <c r="D10" s="75">
        <f t="shared" si="0"/>
        <v>0</v>
      </c>
    </row>
    <row r="11" spans="1:4" s="5" customFormat="1" ht="19.5" customHeight="1">
      <c r="A11" s="80"/>
      <c r="B11" s="67" t="s">
        <v>72</v>
      </c>
      <c r="C11" s="68">
        <v>521626</v>
      </c>
      <c r="D11" s="75">
        <f t="shared" si="0"/>
        <v>15000</v>
      </c>
    </row>
    <row r="12" spans="1:4" s="5" customFormat="1" ht="19.5" customHeight="1">
      <c r="A12" s="80"/>
      <c r="B12" s="67" t="s">
        <v>134</v>
      </c>
      <c r="C12" s="68">
        <v>2691000</v>
      </c>
      <c r="D12" s="75">
        <f t="shared" si="0"/>
        <v>80000</v>
      </c>
    </row>
    <row r="13" spans="1:4" s="5" customFormat="1" ht="19.5" customHeight="1">
      <c r="A13" s="80"/>
      <c r="B13" s="67" t="s">
        <v>124</v>
      </c>
      <c r="C13" s="68">
        <v>252967</v>
      </c>
      <c r="D13" s="75">
        <f t="shared" si="0"/>
        <v>7000</v>
      </c>
    </row>
    <row r="14" spans="1:4" s="5" customFormat="1" ht="19.5" customHeight="1">
      <c r="A14" s="80"/>
      <c r="B14" s="67" t="s">
        <v>125</v>
      </c>
      <c r="C14" s="68">
        <v>3040466</v>
      </c>
      <c r="D14" s="75">
        <f t="shared" si="0"/>
        <v>91000</v>
      </c>
    </row>
    <row r="15" spans="1:4" s="5" customFormat="1" ht="19.5" customHeight="1">
      <c r="A15" s="80"/>
      <c r="B15" s="67" t="s">
        <v>126</v>
      </c>
      <c r="C15" s="68">
        <v>220000</v>
      </c>
      <c r="D15" s="75">
        <f t="shared" si="0"/>
        <v>6000</v>
      </c>
    </row>
    <row r="16" spans="1:4" s="5" customFormat="1" ht="19.5" customHeight="1">
      <c r="A16" s="80"/>
      <c r="B16" s="67" t="s">
        <v>127</v>
      </c>
      <c r="C16" s="68">
        <v>475000</v>
      </c>
      <c r="D16" s="75">
        <f t="shared" si="0"/>
        <v>14000</v>
      </c>
    </row>
    <row r="17" spans="1:4" s="5" customFormat="1" ht="19.5" customHeight="1">
      <c r="A17" s="80"/>
      <c r="B17" s="67" t="s">
        <v>128</v>
      </c>
      <c r="C17" s="68">
        <v>3195000</v>
      </c>
      <c r="D17" s="75">
        <f t="shared" si="0"/>
        <v>95000</v>
      </c>
    </row>
    <row r="18" spans="1:4" s="5" customFormat="1" ht="19.5" customHeight="1" thickBot="1">
      <c r="A18" s="81"/>
      <c r="B18" s="70" t="s">
        <v>129</v>
      </c>
      <c r="C18" s="71">
        <v>200000</v>
      </c>
      <c r="D18" s="76">
        <f>ROUNDDOWN(C18*0.03,-3)</f>
        <v>6000</v>
      </c>
    </row>
    <row r="19" spans="1:4" s="7" customFormat="1" ht="20.25" customHeight="1">
      <c r="A19" s="7" t="s">
        <v>130</v>
      </c>
      <c r="D19" s="65"/>
    </row>
    <row r="20" spans="1:4" s="7" customFormat="1" ht="20.25" customHeight="1">
      <c r="A20" s="7" t="s">
        <v>131</v>
      </c>
      <c r="D20" s="65"/>
    </row>
    <row r="21" spans="1:4" s="7" customFormat="1" ht="20.25" customHeight="1">
      <c r="A21" s="7" t="s">
        <v>137</v>
      </c>
      <c r="D21" s="65"/>
    </row>
    <row r="22" spans="1:4" s="7" customFormat="1" ht="20.25" customHeight="1">
      <c r="A22" s="7" t="s">
        <v>132</v>
      </c>
      <c r="D22" s="65"/>
    </row>
    <row r="23" spans="1:4" s="5" customFormat="1" ht="20.25" customHeight="1">
      <c r="A23" s="7" t="s">
        <v>135</v>
      </c>
      <c r="B23" s="7"/>
      <c r="C23" s="7"/>
      <c r="D23" s="65"/>
    </row>
    <row r="24" spans="1:4" s="7" customFormat="1" ht="20.25" customHeight="1">
      <c r="A24" s="82" t="s">
        <v>133</v>
      </c>
      <c r="B24" s="82"/>
      <c r="C24" s="82"/>
      <c r="D24" s="82"/>
    </row>
    <row r="25" spans="2:4" s="7" customFormat="1" ht="20.25" customHeight="1">
      <c r="B25" s="7" t="s">
        <v>117</v>
      </c>
      <c r="C25" s="7" t="s">
        <v>120</v>
      </c>
      <c r="D25" s="65"/>
    </row>
  </sheetData>
  <mergeCells count="7">
    <mergeCell ref="A8:A18"/>
    <mergeCell ref="A24:D24"/>
    <mergeCell ref="A1:D1"/>
    <mergeCell ref="A4:B4"/>
    <mergeCell ref="A5:B5"/>
    <mergeCell ref="A6:B6"/>
    <mergeCell ref="A7:B7"/>
  </mergeCells>
  <printOptions horizontalCentered="1"/>
  <pageMargins left="0.5905511811023623" right="0.5905511811023623" top="0.31" bottom="0.66" header="0.38" footer="0.4724409448818898"/>
  <pageSetup firstPageNumber="7" useFirstPageNumber="1" horizontalDpi="300" verticalDpi="300" orientation="landscape" paperSize="9" r:id="rId1"/>
  <headerFooter alignWithMargins="0">
    <oddFooter>&amp;C-7-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06"/>
  <sheetViews>
    <sheetView workbookViewId="0" topLeftCell="A1">
      <selection activeCell="D16" sqref="D16"/>
    </sheetView>
  </sheetViews>
  <sheetFormatPr defaultColWidth="9.00390625" defaultRowHeight="14.25"/>
  <cols>
    <col min="1" max="1" width="2.00390625" style="8" customWidth="1"/>
    <col min="2" max="2" width="1.75390625" style="8" customWidth="1"/>
    <col min="3" max="3" width="33.375" style="8" customWidth="1"/>
    <col min="4" max="4" width="15.00390625" style="8" bestFit="1" customWidth="1"/>
    <col min="5" max="5" width="7.00390625" style="8" customWidth="1"/>
    <col min="6" max="6" width="15.00390625" style="8" bestFit="1" customWidth="1"/>
    <col min="7" max="7" width="6.50390625" style="8" customWidth="1"/>
    <col min="8" max="8" width="12.75390625" style="8" bestFit="1" customWidth="1"/>
    <col min="9" max="9" width="8.375" style="8" customWidth="1"/>
    <col min="10" max="16384" width="9.00390625" style="62" customWidth="1"/>
  </cols>
  <sheetData>
    <row r="1" ht="8.25" customHeight="1"/>
    <row r="2" spans="1:9" ht="18.75">
      <c r="A2" s="6" t="s">
        <v>73</v>
      </c>
      <c r="I2" s="9" t="s">
        <v>74</v>
      </c>
    </row>
    <row r="3" spans="1:9" ht="14.25">
      <c r="A3" s="79" t="s">
        <v>75</v>
      </c>
      <c r="B3" s="79"/>
      <c r="C3" s="79"/>
      <c r="D3" s="118" t="s">
        <v>76</v>
      </c>
      <c r="E3" s="13"/>
      <c r="F3" s="118" t="s">
        <v>77</v>
      </c>
      <c r="G3" s="13"/>
      <c r="H3" s="118" t="s">
        <v>6</v>
      </c>
      <c r="I3" s="13"/>
    </row>
    <row r="4" spans="1:9" ht="14.25">
      <c r="A4" s="79"/>
      <c r="B4" s="79"/>
      <c r="C4" s="79"/>
      <c r="D4" s="118"/>
      <c r="E4" s="14" t="s">
        <v>7</v>
      </c>
      <c r="F4" s="118"/>
      <c r="G4" s="14" t="s">
        <v>7</v>
      </c>
      <c r="H4" s="118"/>
      <c r="I4" s="14" t="s">
        <v>8</v>
      </c>
    </row>
    <row r="5" spans="1:9" ht="15" customHeight="1">
      <c r="A5" s="109" t="s">
        <v>9</v>
      </c>
      <c r="B5" s="110"/>
      <c r="C5" s="111"/>
      <c r="D5" s="10">
        <f>SUM(D6,D12,D37,D75,D90,D94,D98,D102)</f>
        <v>2435247216</v>
      </c>
      <c r="E5" s="11">
        <v>100</v>
      </c>
      <c r="F5" s="10">
        <f>SUM(F6,F12,F37,F75,F90,F94,F98,F102)</f>
        <v>2206434979</v>
      </c>
      <c r="G5" s="11">
        <v>100</v>
      </c>
      <c r="H5" s="43">
        <f aca="true" t="shared" si="0" ref="H5:H36">D5-F5</f>
        <v>228812237</v>
      </c>
      <c r="I5" s="12">
        <f aca="true" t="shared" si="1" ref="I5:I36">IF(F5=0,0,H5/F5*100)</f>
        <v>10.37022342274968</v>
      </c>
    </row>
    <row r="6" spans="1:9" ht="15" customHeight="1">
      <c r="A6" s="112" t="s">
        <v>10</v>
      </c>
      <c r="B6" s="113"/>
      <c r="C6" s="114"/>
      <c r="D6" s="24">
        <f>D7</f>
        <v>100607244</v>
      </c>
      <c r="E6" s="25">
        <f aca="true" t="shared" si="2" ref="E6:E37">D6/$D$5*100</f>
        <v>4.131294898480648</v>
      </c>
      <c r="F6" s="24">
        <f>F7</f>
        <v>94437750</v>
      </c>
      <c r="G6" s="25">
        <f aca="true" t="shared" si="3" ref="G6:G37">F6/$F$5*100</f>
        <v>4.280105731590652</v>
      </c>
      <c r="H6" s="42">
        <f t="shared" si="0"/>
        <v>6169494</v>
      </c>
      <c r="I6" s="26">
        <f t="shared" si="1"/>
        <v>6.532868476853801</v>
      </c>
    </row>
    <row r="7" spans="1:9" ht="15" customHeight="1">
      <c r="A7" s="58"/>
      <c r="B7" s="101" t="s">
        <v>11</v>
      </c>
      <c r="C7" s="102"/>
      <c r="D7" s="49">
        <f>SUM(D8:D11)</f>
        <v>100607244</v>
      </c>
      <c r="E7" s="50">
        <f t="shared" si="2"/>
        <v>4.131294898480648</v>
      </c>
      <c r="F7" s="49">
        <f>SUM(F8:F11)</f>
        <v>94437750</v>
      </c>
      <c r="G7" s="50">
        <f t="shared" si="3"/>
        <v>4.280105731590652</v>
      </c>
      <c r="H7" s="51">
        <f t="shared" si="0"/>
        <v>6169494</v>
      </c>
      <c r="I7" s="52">
        <f t="shared" si="1"/>
        <v>6.532868476853801</v>
      </c>
    </row>
    <row r="8" spans="1:9" ht="15" customHeight="1">
      <c r="A8" s="59"/>
      <c r="B8" s="53"/>
      <c r="C8" s="30" t="s">
        <v>12</v>
      </c>
      <c r="D8" s="15">
        <v>69236227</v>
      </c>
      <c r="E8" s="16">
        <f t="shared" si="2"/>
        <v>2.843088231252494</v>
      </c>
      <c r="F8" s="15">
        <v>63255647</v>
      </c>
      <c r="G8" s="16">
        <f t="shared" si="3"/>
        <v>2.8668711111835576</v>
      </c>
      <c r="H8" s="45">
        <f t="shared" si="0"/>
        <v>5980580</v>
      </c>
      <c r="I8" s="17">
        <f t="shared" si="1"/>
        <v>9.454618336288616</v>
      </c>
    </row>
    <row r="9" spans="1:9" ht="15" customHeight="1">
      <c r="A9" s="59"/>
      <c r="B9" s="53"/>
      <c r="C9" s="30" t="s">
        <v>13</v>
      </c>
      <c r="D9" s="15">
        <v>27500458</v>
      </c>
      <c r="E9" s="16">
        <f t="shared" si="2"/>
        <v>1.1292676086155518</v>
      </c>
      <c r="F9" s="15">
        <v>27548548</v>
      </c>
      <c r="G9" s="16">
        <f t="shared" si="3"/>
        <v>1.248554716644564</v>
      </c>
      <c r="H9" s="45">
        <f t="shared" si="0"/>
        <v>-48090</v>
      </c>
      <c r="I9" s="17">
        <f t="shared" si="1"/>
        <v>-0.17456455418267416</v>
      </c>
    </row>
    <row r="10" spans="1:9" ht="15" customHeight="1">
      <c r="A10" s="59"/>
      <c r="B10" s="53"/>
      <c r="C10" s="30" t="s">
        <v>14</v>
      </c>
      <c r="D10" s="15">
        <v>2421596</v>
      </c>
      <c r="E10" s="16">
        <f t="shared" si="2"/>
        <v>0.0994394320252043</v>
      </c>
      <c r="F10" s="15">
        <v>2302706</v>
      </c>
      <c r="G10" s="16">
        <f t="shared" si="3"/>
        <v>0.10436319320153419</v>
      </c>
      <c r="H10" s="45">
        <f t="shared" si="0"/>
        <v>118890</v>
      </c>
      <c r="I10" s="17">
        <f t="shared" si="1"/>
        <v>5.163055987173352</v>
      </c>
    </row>
    <row r="11" spans="1:9" ht="15" customHeight="1">
      <c r="A11" s="60"/>
      <c r="B11" s="61"/>
      <c r="C11" s="31" t="s">
        <v>15</v>
      </c>
      <c r="D11" s="18">
        <v>1448963</v>
      </c>
      <c r="E11" s="19">
        <f t="shared" si="2"/>
        <v>0.05949962658739776</v>
      </c>
      <c r="F11" s="18">
        <v>1330849</v>
      </c>
      <c r="G11" s="19">
        <f t="shared" si="3"/>
        <v>0.06031671056099586</v>
      </c>
      <c r="H11" s="46">
        <f t="shared" si="0"/>
        <v>118114</v>
      </c>
      <c r="I11" s="20">
        <f t="shared" si="1"/>
        <v>8.875086504930312</v>
      </c>
    </row>
    <row r="12" spans="1:9" ht="15" customHeight="1">
      <c r="A12" s="115" t="s">
        <v>16</v>
      </c>
      <c r="B12" s="116"/>
      <c r="C12" s="117"/>
      <c r="D12" s="54">
        <f>SUM(D13,D16,D20:D22,D30,D33)</f>
        <v>84924421</v>
      </c>
      <c r="E12" s="55">
        <f t="shared" si="2"/>
        <v>3.487301841144985</v>
      </c>
      <c r="F12" s="54">
        <f>SUM(F13,F16,F20:F22,F30,F33)</f>
        <v>72418102</v>
      </c>
      <c r="G12" s="55">
        <f t="shared" si="3"/>
        <v>3.2821317051826884</v>
      </c>
      <c r="H12" s="56">
        <f t="shared" si="0"/>
        <v>12506319</v>
      </c>
      <c r="I12" s="57">
        <f t="shared" si="1"/>
        <v>17.269603392809163</v>
      </c>
    </row>
    <row r="13" spans="1:9" ht="15" customHeight="1">
      <c r="A13" s="36"/>
      <c r="B13" s="99" t="s">
        <v>17</v>
      </c>
      <c r="C13" s="100"/>
      <c r="D13" s="21">
        <f>SUM(D14:D15)</f>
        <v>24236414</v>
      </c>
      <c r="E13" s="22">
        <f t="shared" si="2"/>
        <v>0.9952342349787948</v>
      </c>
      <c r="F13" s="21">
        <f>SUM(F14:F15)</f>
        <v>21405166</v>
      </c>
      <c r="G13" s="50">
        <f t="shared" si="3"/>
        <v>0.9701244860476805</v>
      </c>
      <c r="H13" s="44">
        <f t="shared" si="0"/>
        <v>2831248</v>
      </c>
      <c r="I13" s="23">
        <f t="shared" si="1"/>
        <v>13.226937833605215</v>
      </c>
    </row>
    <row r="14" spans="1:9" ht="15" customHeight="1">
      <c r="A14" s="39"/>
      <c r="B14" s="32"/>
      <c r="C14" s="30" t="s">
        <v>78</v>
      </c>
      <c r="D14" s="15">
        <v>23914414</v>
      </c>
      <c r="E14" s="16">
        <f t="shared" si="2"/>
        <v>0.9820117581031659</v>
      </c>
      <c r="F14" s="15">
        <v>21364166</v>
      </c>
      <c r="G14" s="16">
        <f t="shared" si="3"/>
        <v>0.9682662849046503</v>
      </c>
      <c r="H14" s="45">
        <f t="shared" si="0"/>
        <v>2550248</v>
      </c>
      <c r="I14" s="17">
        <f t="shared" si="1"/>
        <v>11.937035126950427</v>
      </c>
    </row>
    <row r="15" spans="1:9" ht="15" customHeight="1">
      <c r="A15" s="39"/>
      <c r="B15" s="40"/>
      <c r="C15" s="30" t="s">
        <v>79</v>
      </c>
      <c r="D15" s="15">
        <v>322000</v>
      </c>
      <c r="E15" s="16">
        <f t="shared" si="2"/>
        <v>0.013222476875629042</v>
      </c>
      <c r="F15" s="15">
        <v>41000</v>
      </c>
      <c r="G15" s="16">
        <f t="shared" si="3"/>
        <v>0.0018582011430303745</v>
      </c>
      <c r="H15" s="45">
        <f t="shared" si="0"/>
        <v>281000</v>
      </c>
      <c r="I15" s="17">
        <f t="shared" si="1"/>
        <v>685.3658536585366</v>
      </c>
    </row>
    <row r="16" spans="1:9" ht="15" customHeight="1">
      <c r="A16" s="37"/>
      <c r="B16" s="91" t="s">
        <v>18</v>
      </c>
      <c r="C16" s="96"/>
      <c r="D16" s="15">
        <f>SUM(D17:D19)</f>
        <v>6017115</v>
      </c>
      <c r="E16" s="16">
        <f t="shared" si="2"/>
        <v>0.24708436007919451</v>
      </c>
      <c r="F16" s="15">
        <f>SUM(F17:F19)</f>
        <v>5297020</v>
      </c>
      <c r="G16" s="16">
        <f t="shared" si="3"/>
        <v>0.24007142972328668</v>
      </c>
      <c r="H16" s="45">
        <f t="shared" si="0"/>
        <v>720095</v>
      </c>
      <c r="I16" s="17">
        <f t="shared" si="1"/>
        <v>13.594341724214749</v>
      </c>
    </row>
    <row r="17" spans="1:9" ht="15" customHeight="1">
      <c r="A17" s="39"/>
      <c r="B17" s="32"/>
      <c r="C17" s="30" t="s">
        <v>19</v>
      </c>
      <c r="D17" s="15">
        <v>4787665</v>
      </c>
      <c r="E17" s="16">
        <f t="shared" si="2"/>
        <v>0.19659872593403263</v>
      </c>
      <c r="F17" s="15">
        <v>4500770</v>
      </c>
      <c r="G17" s="16">
        <f t="shared" si="3"/>
        <v>0.20398380386626386</v>
      </c>
      <c r="H17" s="45">
        <f t="shared" si="0"/>
        <v>286895</v>
      </c>
      <c r="I17" s="17">
        <f t="shared" si="1"/>
        <v>6.37435372169651</v>
      </c>
    </row>
    <row r="18" spans="1:9" ht="15" customHeight="1">
      <c r="A18" s="39"/>
      <c r="B18" s="40"/>
      <c r="C18" s="30" t="s">
        <v>20</v>
      </c>
      <c r="D18" s="15">
        <v>848450</v>
      </c>
      <c r="E18" s="16">
        <f t="shared" si="2"/>
        <v>0.03484040529542689</v>
      </c>
      <c r="F18" s="15">
        <v>704850</v>
      </c>
      <c r="G18" s="16">
        <f t="shared" si="3"/>
        <v>0.031945196967438035</v>
      </c>
      <c r="H18" s="45">
        <f t="shared" si="0"/>
        <v>143600</v>
      </c>
      <c r="I18" s="17">
        <f t="shared" si="1"/>
        <v>20.37312903454636</v>
      </c>
    </row>
    <row r="19" spans="1:9" ht="15" customHeight="1">
      <c r="A19" s="39"/>
      <c r="B19" s="34"/>
      <c r="C19" s="30" t="s">
        <v>21</v>
      </c>
      <c r="D19" s="15">
        <v>381000</v>
      </c>
      <c r="E19" s="16">
        <f t="shared" si="2"/>
        <v>0.015645228849734984</v>
      </c>
      <c r="F19" s="15">
        <v>91400</v>
      </c>
      <c r="G19" s="16">
        <f t="shared" si="3"/>
        <v>0.004142428889584786</v>
      </c>
      <c r="H19" s="45">
        <f t="shared" si="0"/>
        <v>289600</v>
      </c>
      <c r="I19" s="17">
        <f t="shared" si="1"/>
        <v>316.84901531728667</v>
      </c>
    </row>
    <row r="20" spans="1:9" ht="15" customHeight="1">
      <c r="A20" s="37"/>
      <c r="B20" s="99" t="s">
        <v>22</v>
      </c>
      <c r="C20" s="96"/>
      <c r="D20" s="15">
        <v>14879295</v>
      </c>
      <c r="E20" s="16">
        <f t="shared" si="2"/>
        <v>0.610997310755164</v>
      </c>
      <c r="F20" s="15">
        <v>12960390</v>
      </c>
      <c r="G20" s="16">
        <f t="shared" si="3"/>
        <v>0.5873905246858399</v>
      </c>
      <c r="H20" s="45">
        <f t="shared" si="0"/>
        <v>1918905</v>
      </c>
      <c r="I20" s="17">
        <f t="shared" si="1"/>
        <v>14.805920192216437</v>
      </c>
    </row>
    <row r="21" spans="1:9" ht="15" customHeight="1">
      <c r="A21" s="37"/>
      <c r="B21" s="95" t="s">
        <v>23</v>
      </c>
      <c r="C21" s="96"/>
      <c r="D21" s="15">
        <v>29417372</v>
      </c>
      <c r="E21" s="16">
        <f t="shared" si="2"/>
        <v>1.207982984508625</v>
      </c>
      <c r="F21" s="15">
        <v>24096297</v>
      </c>
      <c r="G21" s="16">
        <f t="shared" si="3"/>
        <v>1.0920918689804726</v>
      </c>
      <c r="H21" s="45">
        <f t="shared" si="0"/>
        <v>5321075</v>
      </c>
      <c r="I21" s="17">
        <f t="shared" si="1"/>
        <v>22.08254239230202</v>
      </c>
    </row>
    <row r="22" spans="1:9" ht="15" customHeight="1">
      <c r="A22" s="37"/>
      <c r="B22" s="95" t="s">
        <v>24</v>
      </c>
      <c r="C22" s="96"/>
      <c r="D22" s="15">
        <f>SUM(D23:D29)</f>
        <v>1906700</v>
      </c>
      <c r="E22" s="16">
        <f t="shared" si="2"/>
        <v>0.07829595235640338</v>
      </c>
      <c r="F22" s="15">
        <f>SUM(F23:F29)</f>
        <v>1933300</v>
      </c>
      <c r="G22" s="16">
        <f t="shared" si="3"/>
        <v>0.08762098219074689</v>
      </c>
      <c r="H22" s="45">
        <f t="shared" si="0"/>
        <v>-26600</v>
      </c>
      <c r="I22" s="17">
        <f t="shared" si="1"/>
        <v>-1.3758857911343298</v>
      </c>
    </row>
    <row r="23" spans="1:9" ht="15" customHeight="1">
      <c r="A23" s="37"/>
      <c r="B23" s="32"/>
      <c r="C23" s="30" t="s">
        <v>25</v>
      </c>
      <c r="D23" s="15">
        <v>540000</v>
      </c>
      <c r="E23" s="16">
        <f t="shared" si="2"/>
        <v>0.02217434010198659</v>
      </c>
      <c r="F23" s="15">
        <v>550800</v>
      </c>
      <c r="G23" s="16">
        <f t="shared" si="3"/>
        <v>0.024963346087344636</v>
      </c>
      <c r="H23" s="45">
        <f t="shared" si="0"/>
        <v>-10800</v>
      </c>
      <c r="I23" s="17">
        <f t="shared" si="1"/>
        <v>-1.9607843137254901</v>
      </c>
    </row>
    <row r="24" spans="1:9" ht="15" customHeight="1">
      <c r="A24" s="37"/>
      <c r="B24" s="40"/>
      <c r="C24" s="30" t="s">
        <v>26</v>
      </c>
      <c r="D24" s="15">
        <v>480000</v>
      </c>
      <c r="E24" s="16">
        <f t="shared" si="2"/>
        <v>0.01971052453509919</v>
      </c>
      <c r="F24" s="15">
        <v>489600</v>
      </c>
      <c r="G24" s="16">
        <f t="shared" si="3"/>
        <v>0.02218964096652857</v>
      </c>
      <c r="H24" s="45">
        <f t="shared" si="0"/>
        <v>-9600</v>
      </c>
      <c r="I24" s="17">
        <f t="shared" si="1"/>
        <v>-1.9607843137254901</v>
      </c>
    </row>
    <row r="25" spans="1:9" ht="15" customHeight="1">
      <c r="A25" s="37"/>
      <c r="B25" s="40"/>
      <c r="C25" s="30" t="s">
        <v>27</v>
      </c>
      <c r="D25" s="15">
        <v>156000</v>
      </c>
      <c r="E25" s="16">
        <f t="shared" si="2"/>
        <v>0.006405920473907237</v>
      </c>
      <c r="F25" s="15">
        <v>140000</v>
      </c>
      <c r="G25" s="16">
        <f t="shared" si="3"/>
        <v>0.006345077073762254</v>
      </c>
      <c r="H25" s="45">
        <f t="shared" si="0"/>
        <v>16000</v>
      </c>
      <c r="I25" s="17">
        <f t="shared" si="1"/>
        <v>11.428571428571429</v>
      </c>
    </row>
    <row r="26" spans="1:9" ht="15" customHeight="1">
      <c r="A26" s="37"/>
      <c r="B26" s="40"/>
      <c r="C26" s="30" t="s">
        <v>28</v>
      </c>
      <c r="D26" s="15">
        <v>121100</v>
      </c>
      <c r="E26" s="16">
        <f t="shared" si="2"/>
        <v>0.0049728010858344</v>
      </c>
      <c r="F26" s="15">
        <v>120000</v>
      </c>
      <c r="G26" s="16">
        <f t="shared" si="3"/>
        <v>0.005438637491796218</v>
      </c>
      <c r="H26" s="45">
        <f t="shared" si="0"/>
        <v>1100</v>
      </c>
      <c r="I26" s="17">
        <f t="shared" si="1"/>
        <v>0.9166666666666666</v>
      </c>
    </row>
    <row r="27" spans="1:9" ht="15" customHeight="1">
      <c r="A27" s="37"/>
      <c r="B27" s="40"/>
      <c r="C27" s="30" t="s">
        <v>80</v>
      </c>
      <c r="D27" s="15">
        <v>351000</v>
      </c>
      <c r="E27" s="16">
        <f t="shared" si="2"/>
        <v>0.014413321066291283</v>
      </c>
      <c r="F27" s="15">
        <v>367100</v>
      </c>
      <c r="G27" s="16">
        <f t="shared" si="3"/>
        <v>0.016637698526986596</v>
      </c>
      <c r="H27" s="45">
        <f t="shared" si="0"/>
        <v>-16100</v>
      </c>
      <c r="I27" s="17">
        <f t="shared" si="1"/>
        <v>-4.385725960228821</v>
      </c>
    </row>
    <row r="28" spans="1:9" ht="15" customHeight="1">
      <c r="A28" s="37"/>
      <c r="B28" s="40"/>
      <c r="C28" s="30" t="s">
        <v>29</v>
      </c>
      <c r="D28" s="15">
        <v>189600</v>
      </c>
      <c r="E28" s="16">
        <f t="shared" si="2"/>
        <v>0.00778565719136418</v>
      </c>
      <c r="F28" s="15">
        <v>196800</v>
      </c>
      <c r="G28" s="16">
        <f t="shared" si="3"/>
        <v>0.008919365486545797</v>
      </c>
      <c r="H28" s="45">
        <f t="shared" si="0"/>
        <v>-7200</v>
      </c>
      <c r="I28" s="17">
        <f t="shared" si="1"/>
        <v>-3.6585365853658534</v>
      </c>
    </row>
    <row r="29" spans="1:9" ht="15" customHeight="1">
      <c r="A29" s="37"/>
      <c r="B29" s="34"/>
      <c r="C29" s="30" t="s">
        <v>81</v>
      </c>
      <c r="D29" s="15">
        <v>69000</v>
      </c>
      <c r="E29" s="16">
        <f t="shared" si="2"/>
        <v>0.002833387901920509</v>
      </c>
      <c r="F29" s="64">
        <v>69000</v>
      </c>
      <c r="G29" s="16">
        <f t="shared" si="3"/>
        <v>0.003127216557782825</v>
      </c>
      <c r="H29" s="45">
        <f t="shared" si="0"/>
        <v>0</v>
      </c>
      <c r="I29" s="17">
        <f t="shared" si="1"/>
        <v>0</v>
      </c>
    </row>
    <row r="30" spans="1:9" ht="15" customHeight="1">
      <c r="A30" s="37"/>
      <c r="B30" s="95" t="s">
        <v>30</v>
      </c>
      <c r="C30" s="96"/>
      <c r="D30" s="15">
        <f>SUM(D31:D32)</f>
        <v>4798845</v>
      </c>
      <c r="E30" s="16">
        <f t="shared" si="2"/>
        <v>0.1970578169013293</v>
      </c>
      <c r="F30" s="15">
        <f>SUM(F31:F32)</f>
        <v>4805538</v>
      </c>
      <c r="G30" s="16">
        <f t="shared" si="3"/>
        <v>0.21779649279209512</v>
      </c>
      <c r="H30" s="45">
        <f t="shared" si="0"/>
        <v>-6693</v>
      </c>
      <c r="I30" s="17">
        <f t="shared" si="1"/>
        <v>-0.13927680938117648</v>
      </c>
    </row>
    <row r="31" spans="1:9" ht="15" customHeight="1">
      <c r="A31" s="37"/>
      <c r="B31" s="32"/>
      <c r="C31" s="30" t="s">
        <v>31</v>
      </c>
      <c r="D31" s="15">
        <v>2844376</v>
      </c>
      <c r="E31" s="16">
        <f t="shared" si="2"/>
        <v>0.11680029778134854</v>
      </c>
      <c r="F31" s="15">
        <v>3072285</v>
      </c>
      <c r="G31" s="16">
        <f t="shared" si="3"/>
        <v>0.13924203655402617</v>
      </c>
      <c r="H31" s="45">
        <f t="shared" si="0"/>
        <v>-227909</v>
      </c>
      <c r="I31" s="17">
        <f t="shared" si="1"/>
        <v>-7.418224546225366</v>
      </c>
    </row>
    <row r="32" spans="1:9" ht="15" customHeight="1">
      <c r="A32" s="37"/>
      <c r="B32" s="34"/>
      <c r="C32" s="30" t="s">
        <v>32</v>
      </c>
      <c r="D32" s="15">
        <v>1954469</v>
      </c>
      <c r="E32" s="16">
        <f t="shared" si="2"/>
        <v>0.0802575191199808</v>
      </c>
      <c r="F32" s="15">
        <v>1733253</v>
      </c>
      <c r="G32" s="16">
        <f t="shared" si="3"/>
        <v>0.0785544562380689</v>
      </c>
      <c r="H32" s="45">
        <f t="shared" si="0"/>
        <v>221216</v>
      </c>
      <c r="I32" s="17">
        <f t="shared" si="1"/>
        <v>12.76305305688206</v>
      </c>
    </row>
    <row r="33" spans="1:9" ht="15" customHeight="1">
      <c r="A33" s="37"/>
      <c r="B33" s="95" t="s">
        <v>33</v>
      </c>
      <c r="C33" s="96"/>
      <c r="D33" s="15">
        <f>SUM(D34:D36)</f>
        <v>3668680</v>
      </c>
      <c r="E33" s="16">
        <f t="shared" si="2"/>
        <v>0.15064918156547438</v>
      </c>
      <c r="F33" s="15">
        <f>SUM(F34:F36)</f>
        <v>1920391</v>
      </c>
      <c r="G33" s="16">
        <f t="shared" si="3"/>
        <v>0.08703592076256692</v>
      </c>
      <c r="H33" s="45">
        <f t="shared" si="0"/>
        <v>1748289</v>
      </c>
      <c r="I33" s="17">
        <f t="shared" si="1"/>
        <v>91.03817920413081</v>
      </c>
    </row>
    <row r="34" spans="1:9" ht="15" customHeight="1">
      <c r="A34" s="37"/>
      <c r="B34" s="32"/>
      <c r="C34" s="30" t="s">
        <v>34</v>
      </c>
      <c r="D34" s="15">
        <v>1856000</v>
      </c>
      <c r="E34" s="16">
        <f t="shared" si="2"/>
        <v>0.07621402820238354</v>
      </c>
      <c r="F34" s="15">
        <v>475000</v>
      </c>
      <c r="G34" s="16">
        <f t="shared" si="3"/>
        <v>0.021527940071693362</v>
      </c>
      <c r="H34" s="45">
        <f t="shared" si="0"/>
        <v>1381000</v>
      </c>
      <c r="I34" s="17">
        <f t="shared" si="1"/>
        <v>290.7368421052631</v>
      </c>
    </row>
    <row r="35" spans="1:9" ht="15" customHeight="1">
      <c r="A35" s="37"/>
      <c r="B35" s="40"/>
      <c r="C35" s="30" t="s">
        <v>35</v>
      </c>
      <c r="D35" s="15">
        <v>1150171</v>
      </c>
      <c r="E35" s="16">
        <f t="shared" si="2"/>
        <v>0.04723015357304077</v>
      </c>
      <c r="F35" s="15">
        <v>892509</v>
      </c>
      <c r="G35" s="16">
        <f t="shared" si="3"/>
        <v>0.04045027424304625</v>
      </c>
      <c r="H35" s="45">
        <f t="shared" si="0"/>
        <v>257662</v>
      </c>
      <c r="I35" s="17">
        <f t="shared" si="1"/>
        <v>28.86940075674307</v>
      </c>
    </row>
    <row r="36" spans="1:9" ht="15" customHeight="1">
      <c r="A36" s="38"/>
      <c r="B36" s="41"/>
      <c r="C36" s="33" t="s">
        <v>36</v>
      </c>
      <c r="D36" s="27">
        <v>662509</v>
      </c>
      <c r="E36" s="28">
        <f t="shared" si="2"/>
        <v>0.027204999790050064</v>
      </c>
      <c r="F36" s="27">
        <v>552882</v>
      </c>
      <c r="G36" s="19">
        <f t="shared" si="3"/>
        <v>0.025057706447827302</v>
      </c>
      <c r="H36" s="47">
        <f t="shared" si="0"/>
        <v>109627</v>
      </c>
      <c r="I36" s="29">
        <f t="shared" si="1"/>
        <v>19.828281622480024</v>
      </c>
    </row>
    <row r="37" spans="1:9" ht="15" customHeight="1">
      <c r="A37" s="97" t="s">
        <v>37</v>
      </c>
      <c r="B37" s="98"/>
      <c r="C37" s="90"/>
      <c r="D37" s="10">
        <f>SUM(D38,D47,D49:D50,D54:D55,D57,D64,D71:D72)</f>
        <v>721794873</v>
      </c>
      <c r="E37" s="11">
        <f t="shared" si="2"/>
        <v>29.63949073661522</v>
      </c>
      <c r="F37" s="10">
        <f>SUM(F38,F47,F49:F50,F54:F55,F57,F64,F71:F72)</f>
        <v>564576212</v>
      </c>
      <c r="G37" s="11">
        <f t="shared" si="3"/>
        <v>25.58771127966241</v>
      </c>
      <c r="H37" s="43">
        <f aca="true" t="shared" si="4" ref="H37:H68">D37-F37</f>
        <v>157218661</v>
      </c>
      <c r="I37" s="12">
        <f aca="true" t="shared" si="5" ref="I37:I68">IF(F37=0,0,H37/F37*100)</f>
        <v>27.847198953540044</v>
      </c>
    </row>
    <row r="38" spans="1:9" ht="15" customHeight="1">
      <c r="A38" s="36"/>
      <c r="B38" s="99" t="s">
        <v>38</v>
      </c>
      <c r="C38" s="100"/>
      <c r="D38" s="21">
        <f>SUM(D39:D46)</f>
        <v>4079099</v>
      </c>
      <c r="E38" s="50">
        <f aca="true" t="shared" si="6" ref="E38:E69">D38/$D$5*100</f>
        <v>0.16750246025124702</v>
      </c>
      <c r="F38" s="21">
        <f>SUM(F39:F46)</f>
        <v>3624246</v>
      </c>
      <c r="G38" s="50">
        <f aca="true" t="shared" si="7" ref="G38:G69">F38/$F$5*100</f>
        <v>0.16425800145910396</v>
      </c>
      <c r="H38" s="44">
        <f t="shared" si="4"/>
        <v>454853</v>
      </c>
      <c r="I38" s="52">
        <f t="shared" si="5"/>
        <v>12.55027942363736</v>
      </c>
    </row>
    <row r="39" spans="1:9" ht="15" customHeight="1">
      <c r="A39" s="37"/>
      <c r="B39" s="32"/>
      <c r="C39" s="30" t="s">
        <v>39</v>
      </c>
      <c r="D39" s="15">
        <v>260000</v>
      </c>
      <c r="E39" s="16">
        <f t="shared" si="6"/>
        <v>0.010676534123178729</v>
      </c>
      <c r="F39" s="15">
        <v>155736</v>
      </c>
      <c r="G39" s="16">
        <f t="shared" si="7"/>
        <v>0.007058263736853131</v>
      </c>
      <c r="H39" s="45">
        <f t="shared" si="4"/>
        <v>104264</v>
      </c>
      <c r="I39" s="17">
        <f t="shared" si="5"/>
        <v>66.94919607540967</v>
      </c>
    </row>
    <row r="40" spans="1:9" ht="15" customHeight="1">
      <c r="A40" s="37"/>
      <c r="B40" s="40"/>
      <c r="C40" s="30" t="s">
        <v>82</v>
      </c>
      <c r="D40" s="15">
        <v>23062</v>
      </c>
      <c r="E40" s="16">
        <f t="shared" si="6"/>
        <v>0.0009470085767259532</v>
      </c>
      <c r="F40" s="64">
        <v>0</v>
      </c>
      <c r="G40" s="16">
        <f t="shared" si="7"/>
        <v>0</v>
      </c>
      <c r="H40" s="45">
        <f t="shared" si="4"/>
        <v>23062</v>
      </c>
      <c r="I40" s="17">
        <f t="shared" si="5"/>
        <v>0</v>
      </c>
    </row>
    <row r="41" spans="1:9" ht="15" customHeight="1">
      <c r="A41" s="37"/>
      <c r="B41" s="40"/>
      <c r="C41" s="30" t="s">
        <v>40</v>
      </c>
      <c r="D41" s="15">
        <v>1644163</v>
      </c>
      <c r="E41" s="16">
        <f t="shared" si="6"/>
        <v>0.0675152398983381</v>
      </c>
      <c r="F41" s="15">
        <v>1103383</v>
      </c>
      <c r="G41" s="16">
        <f t="shared" si="7"/>
        <v>0.05000750126342155</v>
      </c>
      <c r="H41" s="45">
        <f t="shared" si="4"/>
        <v>540780</v>
      </c>
      <c r="I41" s="17">
        <f t="shared" si="5"/>
        <v>49.011086812104224</v>
      </c>
    </row>
    <row r="42" spans="1:9" ht="15" customHeight="1">
      <c r="A42" s="37"/>
      <c r="B42" s="40"/>
      <c r="C42" s="30" t="s">
        <v>41</v>
      </c>
      <c r="D42" s="15">
        <v>68000</v>
      </c>
      <c r="E42" s="16">
        <f t="shared" si="6"/>
        <v>0.002792324309139052</v>
      </c>
      <c r="F42" s="15">
        <v>78000</v>
      </c>
      <c r="G42" s="16">
        <f t="shared" si="7"/>
        <v>0.0035351143696675416</v>
      </c>
      <c r="H42" s="45">
        <f t="shared" si="4"/>
        <v>-10000</v>
      </c>
      <c r="I42" s="17">
        <f t="shared" si="5"/>
        <v>-12.82051282051282</v>
      </c>
    </row>
    <row r="43" spans="1:9" ht="15" customHeight="1">
      <c r="A43" s="37"/>
      <c r="B43" s="40"/>
      <c r="C43" s="30" t="s">
        <v>42</v>
      </c>
      <c r="D43" s="15">
        <v>230024</v>
      </c>
      <c r="E43" s="16">
        <f t="shared" si="6"/>
        <v>0.009445611865961783</v>
      </c>
      <c r="F43" s="15">
        <v>203570</v>
      </c>
      <c r="G43" s="16">
        <f t="shared" si="7"/>
        <v>0.009226195285041299</v>
      </c>
      <c r="H43" s="45">
        <f t="shared" si="4"/>
        <v>26454</v>
      </c>
      <c r="I43" s="17">
        <f t="shared" si="5"/>
        <v>12.995038561674116</v>
      </c>
    </row>
    <row r="44" spans="1:9" ht="15" customHeight="1">
      <c r="A44" s="37"/>
      <c r="B44" s="40"/>
      <c r="C44" s="30" t="s">
        <v>83</v>
      </c>
      <c r="D44" s="15">
        <v>833171</v>
      </c>
      <c r="E44" s="16">
        <f t="shared" si="6"/>
        <v>0.03421299466131902</v>
      </c>
      <c r="F44" s="15">
        <v>791395</v>
      </c>
      <c r="G44" s="16">
        <f t="shared" si="7"/>
        <v>0.035867587648500565</v>
      </c>
      <c r="H44" s="45">
        <f t="shared" si="4"/>
        <v>41776</v>
      </c>
      <c r="I44" s="17">
        <f t="shared" si="5"/>
        <v>5.278779876041673</v>
      </c>
    </row>
    <row r="45" spans="1:9" ht="15" customHeight="1">
      <c r="A45" s="37"/>
      <c r="B45" s="40"/>
      <c r="C45" s="30" t="s">
        <v>84</v>
      </c>
      <c r="D45" s="15">
        <v>441000</v>
      </c>
      <c r="E45" s="16">
        <f t="shared" si="6"/>
        <v>0.01810904441662238</v>
      </c>
      <c r="F45" s="15">
        <v>770000</v>
      </c>
      <c r="G45" s="16">
        <f t="shared" si="7"/>
        <v>0.03489792390569239</v>
      </c>
      <c r="H45" s="45">
        <f t="shared" si="4"/>
        <v>-329000</v>
      </c>
      <c r="I45" s="17">
        <f t="shared" si="5"/>
        <v>-42.72727272727273</v>
      </c>
    </row>
    <row r="46" spans="1:9" ht="15" customHeight="1">
      <c r="A46" s="37"/>
      <c r="B46" s="34"/>
      <c r="C46" s="30" t="s">
        <v>85</v>
      </c>
      <c r="D46" s="15">
        <v>579679</v>
      </c>
      <c r="E46" s="16">
        <f t="shared" si="6"/>
        <v>0.023803702399962007</v>
      </c>
      <c r="F46" s="15">
        <v>522162</v>
      </c>
      <c r="G46" s="16">
        <f t="shared" si="7"/>
        <v>0.023665415249927473</v>
      </c>
      <c r="H46" s="45">
        <f t="shared" si="4"/>
        <v>57517</v>
      </c>
      <c r="I46" s="17">
        <f t="shared" si="5"/>
        <v>11.01516387634489</v>
      </c>
    </row>
    <row r="47" spans="1:9" ht="15" customHeight="1">
      <c r="A47" s="37"/>
      <c r="B47" s="95" t="s">
        <v>86</v>
      </c>
      <c r="C47" s="96"/>
      <c r="D47" s="15">
        <f>SUM(D48)</f>
        <v>2000</v>
      </c>
      <c r="E47" s="16">
        <f t="shared" si="6"/>
        <v>8.21271855629133E-05</v>
      </c>
      <c r="F47" s="64">
        <f>SUM(F48)</f>
        <v>2000</v>
      </c>
      <c r="G47" s="16">
        <f t="shared" si="7"/>
        <v>9.064395819660362E-05</v>
      </c>
      <c r="H47" s="45">
        <f t="shared" si="4"/>
        <v>0</v>
      </c>
      <c r="I47" s="17">
        <f t="shared" si="5"/>
        <v>0</v>
      </c>
    </row>
    <row r="48" spans="1:9" ht="15" customHeight="1">
      <c r="A48" s="37"/>
      <c r="B48" s="32"/>
      <c r="C48" s="33" t="s">
        <v>87</v>
      </c>
      <c r="D48" s="15">
        <v>2000</v>
      </c>
      <c r="E48" s="16">
        <f t="shared" si="6"/>
        <v>8.21271855629133E-05</v>
      </c>
      <c r="F48" s="64">
        <v>2000</v>
      </c>
      <c r="G48" s="16">
        <f t="shared" si="7"/>
        <v>9.064395819660362E-05</v>
      </c>
      <c r="H48" s="45">
        <f t="shared" si="4"/>
        <v>0</v>
      </c>
      <c r="I48" s="17">
        <f t="shared" si="5"/>
        <v>0</v>
      </c>
    </row>
    <row r="49" spans="1:9" ht="15" customHeight="1">
      <c r="A49" s="37"/>
      <c r="B49" s="95" t="s">
        <v>43</v>
      </c>
      <c r="C49" s="96"/>
      <c r="D49" s="21">
        <v>3010869</v>
      </c>
      <c r="E49" s="16">
        <f t="shared" si="6"/>
        <v>0.1236370985343116</v>
      </c>
      <c r="F49" s="21">
        <v>2713094</v>
      </c>
      <c r="G49" s="16">
        <f t="shared" si="7"/>
        <v>0.12296278955972806</v>
      </c>
      <c r="H49" s="44">
        <f t="shared" si="4"/>
        <v>297775</v>
      </c>
      <c r="I49" s="17">
        <f t="shared" si="5"/>
        <v>10.975476706667738</v>
      </c>
    </row>
    <row r="50" spans="1:9" ht="15" customHeight="1">
      <c r="A50" s="37"/>
      <c r="B50" s="95" t="s">
        <v>44</v>
      </c>
      <c r="C50" s="96"/>
      <c r="D50" s="15">
        <f>SUM(D51:D53)</f>
        <v>10571050</v>
      </c>
      <c r="E50" s="16">
        <f t="shared" si="6"/>
        <v>0.43408529247241734</v>
      </c>
      <c r="F50" s="15">
        <f>SUM(F51:F53)</f>
        <v>11175439</v>
      </c>
      <c r="G50" s="16">
        <f t="shared" si="7"/>
        <v>0.5064930127723469</v>
      </c>
      <c r="H50" s="45">
        <f t="shared" si="4"/>
        <v>-604389</v>
      </c>
      <c r="I50" s="17">
        <f t="shared" si="5"/>
        <v>-5.408190228589678</v>
      </c>
    </row>
    <row r="51" spans="1:9" ht="15" customHeight="1">
      <c r="A51" s="37"/>
      <c r="B51" s="32"/>
      <c r="C51" s="30" t="s">
        <v>45</v>
      </c>
      <c r="D51" s="15">
        <v>8120679</v>
      </c>
      <c r="E51" s="16">
        <f t="shared" si="6"/>
        <v>0.3334642555649266</v>
      </c>
      <c r="F51" s="15">
        <v>9155885</v>
      </c>
      <c r="G51" s="16">
        <f t="shared" si="7"/>
        <v>0.4149628285964551</v>
      </c>
      <c r="H51" s="45">
        <f t="shared" si="4"/>
        <v>-1035206</v>
      </c>
      <c r="I51" s="17">
        <f t="shared" si="5"/>
        <v>-11.30645481021223</v>
      </c>
    </row>
    <row r="52" spans="1:9" ht="15" customHeight="1">
      <c r="A52" s="37"/>
      <c r="B52" s="40"/>
      <c r="C52" s="30" t="s">
        <v>88</v>
      </c>
      <c r="D52" s="15">
        <v>2446371</v>
      </c>
      <c r="E52" s="16">
        <f t="shared" si="6"/>
        <v>0.10045678253636488</v>
      </c>
      <c r="F52" s="15">
        <v>2015554</v>
      </c>
      <c r="G52" s="16">
        <f t="shared" si="7"/>
        <v>0.09134889625949862</v>
      </c>
      <c r="H52" s="45">
        <f t="shared" si="4"/>
        <v>430817</v>
      </c>
      <c r="I52" s="17">
        <f t="shared" si="5"/>
        <v>21.374619583499125</v>
      </c>
    </row>
    <row r="53" spans="1:9" ht="15" customHeight="1">
      <c r="A53" s="37"/>
      <c r="B53" s="34"/>
      <c r="C53" s="35" t="s">
        <v>89</v>
      </c>
      <c r="D53" s="21">
        <v>4000</v>
      </c>
      <c r="E53" s="16">
        <f t="shared" si="6"/>
        <v>0.0001642543711258266</v>
      </c>
      <c r="F53" s="21">
        <v>4000</v>
      </c>
      <c r="G53" s="16">
        <f t="shared" si="7"/>
        <v>0.00018128791639320725</v>
      </c>
      <c r="H53" s="64">
        <f t="shared" si="4"/>
        <v>0</v>
      </c>
      <c r="I53" s="17">
        <f t="shared" si="5"/>
        <v>0</v>
      </c>
    </row>
    <row r="54" spans="1:9" ht="15" customHeight="1">
      <c r="A54" s="38"/>
      <c r="B54" s="107" t="s">
        <v>46</v>
      </c>
      <c r="C54" s="108"/>
      <c r="D54" s="18">
        <v>12800</v>
      </c>
      <c r="E54" s="19">
        <f t="shared" si="6"/>
        <v>0.0005256139876026451</v>
      </c>
      <c r="F54" s="18">
        <v>12800</v>
      </c>
      <c r="G54" s="19">
        <f t="shared" si="7"/>
        <v>0.0005801213324582631</v>
      </c>
      <c r="H54" s="46">
        <f t="shared" si="4"/>
        <v>0</v>
      </c>
      <c r="I54" s="20">
        <f t="shared" si="5"/>
        <v>0</v>
      </c>
    </row>
    <row r="55" spans="1:9" ht="15" customHeight="1">
      <c r="A55" s="36"/>
      <c r="B55" s="101" t="s">
        <v>47</v>
      </c>
      <c r="C55" s="102"/>
      <c r="D55" s="49">
        <f>SUM(D56:D56)</f>
        <v>27024118</v>
      </c>
      <c r="E55" s="50">
        <f t="shared" si="6"/>
        <v>1.1097073768300327</v>
      </c>
      <c r="F55" s="49">
        <f>SUM(F56:F56)</f>
        <v>16091248</v>
      </c>
      <c r="G55" s="50">
        <f t="shared" si="7"/>
        <v>0.7292872055215909</v>
      </c>
      <c r="H55" s="51">
        <f t="shared" si="4"/>
        <v>10932870</v>
      </c>
      <c r="I55" s="52">
        <f t="shared" si="5"/>
        <v>67.94295880592979</v>
      </c>
    </row>
    <row r="56" spans="1:9" ht="15" customHeight="1">
      <c r="A56" s="37"/>
      <c r="B56" s="34"/>
      <c r="C56" s="35" t="s">
        <v>90</v>
      </c>
      <c r="D56" s="21">
        <v>27024118</v>
      </c>
      <c r="E56" s="22">
        <f t="shared" si="6"/>
        <v>1.1097073768300327</v>
      </c>
      <c r="F56" s="21">
        <v>16091248</v>
      </c>
      <c r="G56" s="22">
        <f t="shared" si="7"/>
        <v>0.7292872055215909</v>
      </c>
      <c r="H56" s="44">
        <f t="shared" si="4"/>
        <v>10932870</v>
      </c>
      <c r="I56" s="23">
        <f t="shared" si="5"/>
        <v>67.94295880592979</v>
      </c>
    </row>
    <row r="57" spans="1:9" ht="15" customHeight="1">
      <c r="A57" s="37"/>
      <c r="B57" s="99" t="s">
        <v>48</v>
      </c>
      <c r="C57" s="100"/>
      <c r="D57" s="21">
        <f>SUM(D58:D63)</f>
        <v>38605113</v>
      </c>
      <c r="E57" s="22">
        <f t="shared" si="6"/>
        <v>1.5852646395141181</v>
      </c>
      <c r="F57" s="21">
        <f>SUM(F58:F63)</f>
        <v>31052907</v>
      </c>
      <c r="G57" s="22">
        <f t="shared" si="7"/>
        <v>1.40737920199551</v>
      </c>
      <c r="H57" s="44">
        <f t="shared" si="4"/>
        <v>7552206</v>
      </c>
      <c r="I57" s="23">
        <f t="shared" si="5"/>
        <v>24.320447679825918</v>
      </c>
    </row>
    <row r="58" spans="1:9" ht="15" customHeight="1">
      <c r="A58" s="37"/>
      <c r="B58" s="32"/>
      <c r="C58" s="30" t="s">
        <v>49</v>
      </c>
      <c r="D58" s="15">
        <v>68600</v>
      </c>
      <c r="E58" s="16">
        <f t="shared" si="6"/>
        <v>0.002816962464807926</v>
      </c>
      <c r="F58" s="15">
        <v>61960</v>
      </c>
      <c r="G58" s="16">
        <f t="shared" si="7"/>
        <v>0.00280814982493078</v>
      </c>
      <c r="H58" s="45">
        <f t="shared" si="4"/>
        <v>6640</v>
      </c>
      <c r="I58" s="17">
        <f t="shared" si="5"/>
        <v>10.716591349257586</v>
      </c>
    </row>
    <row r="59" spans="1:9" ht="15" customHeight="1">
      <c r="A59" s="37"/>
      <c r="B59" s="40"/>
      <c r="C59" s="30" t="s">
        <v>91</v>
      </c>
      <c r="D59" s="15">
        <v>18206180</v>
      </c>
      <c r="E59" s="16">
        <f t="shared" si="6"/>
        <v>0.7476111616259005</v>
      </c>
      <c r="F59" s="15">
        <v>13282708</v>
      </c>
      <c r="G59" s="16">
        <f t="shared" si="7"/>
        <v>0.6019986143448463</v>
      </c>
      <c r="H59" s="45">
        <f t="shared" si="4"/>
        <v>4923472</v>
      </c>
      <c r="I59" s="17">
        <f t="shared" si="5"/>
        <v>37.06677885262553</v>
      </c>
    </row>
    <row r="60" spans="1:9" ht="15" customHeight="1">
      <c r="A60" s="37"/>
      <c r="B60" s="40"/>
      <c r="C60" s="30" t="s">
        <v>92</v>
      </c>
      <c r="D60" s="15">
        <v>11737392</v>
      </c>
      <c r="E60" s="16">
        <f t="shared" si="6"/>
        <v>0.481979485404327</v>
      </c>
      <c r="F60" s="15">
        <v>11031343</v>
      </c>
      <c r="G60" s="16">
        <f t="shared" si="7"/>
        <v>0.49996229687219795</v>
      </c>
      <c r="H60" s="45">
        <f t="shared" si="4"/>
        <v>706049</v>
      </c>
      <c r="I60" s="17">
        <f t="shared" si="5"/>
        <v>6.400390233537294</v>
      </c>
    </row>
    <row r="61" spans="1:9" ht="15" customHeight="1">
      <c r="A61" s="37"/>
      <c r="B61" s="40"/>
      <c r="C61" s="30" t="s">
        <v>93</v>
      </c>
      <c r="D61" s="15">
        <v>3247950</v>
      </c>
      <c r="E61" s="16">
        <f t="shared" si="6"/>
        <v>0.13337249617453212</v>
      </c>
      <c r="F61" s="15">
        <v>2552150</v>
      </c>
      <c r="G61" s="16">
        <f t="shared" si="7"/>
        <v>0.11566848895573098</v>
      </c>
      <c r="H61" s="45">
        <f t="shared" si="4"/>
        <v>695800</v>
      </c>
      <c r="I61" s="17">
        <f t="shared" si="5"/>
        <v>27.263287816155007</v>
      </c>
    </row>
    <row r="62" spans="1:9" ht="15" customHeight="1">
      <c r="A62" s="37"/>
      <c r="B62" s="40"/>
      <c r="C62" s="30" t="s">
        <v>94</v>
      </c>
      <c r="D62" s="15">
        <v>4640110</v>
      </c>
      <c r="E62" s="16">
        <f t="shared" si="6"/>
        <v>0.19053958750116481</v>
      </c>
      <c r="F62" s="15">
        <v>3725249</v>
      </c>
      <c r="G62" s="16">
        <f t="shared" si="7"/>
        <v>0.16883565731396974</v>
      </c>
      <c r="H62" s="45">
        <f t="shared" si="4"/>
        <v>914861</v>
      </c>
      <c r="I62" s="17">
        <f t="shared" si="5"/>
        <v>24.558385224719206</v>
      </c>
    </row>
    <row r="63" spans="1:9" ht="15" customHeight="1">
      <c r="A63" s="37"/>
      <c r="B63" s="34"/>
      <c r="C63" s="30" t="s">
        <v>95</v>
      </c>
      <c r="D63" s="15">
        <v>704881</v>
      </c>
      <c r="E63" s="16">
        <f t="shared" si="6"/>
        <v>0.028944946343385944</v>
      </c>
      <c r="F63" s="15">
        <v>399497</v>
      </c>
      <c r="G63" s="16">
        <f t="shared" si="7"/>
        <v>0.01810599468383428</v>
      </c>
      <c r="H63" s="45">
        <f t="shared" si="4"/>
        <v>305384</v>
      </c>
      <c r="I63" s="17">
        <f t="shared" si="5"/>
        <v>76.44212597341156</v>
      </c>
    </row>
    <row r="64" spans="1:9" ht="15" customHeight="1">
      <c r="A64" s="37"/>
      <c r="B64" s="95" t="s">
        <v>96</v>
      </c>
      <c r="C64" s="96"/>
      <c r="D64" s="15">
        <f>SUM(D65:D70)</f>
        <v>633160157</v>
      </c>
      <c r="E64" s="16">
        <f t="shared" si="6"/>
        <v>25.999830852491158</v>
      </c>
      <c r="F64" s="15">
        <f>SUM(F65:F70)</f>
        <v>495318561</v>
      </c>
      <c r="G64" s="16">
        <f t="shared" si="7"/>
        <v>22.448817468642932</v>
      </c>
      <c r="H64" s="45">
        <f t="shared" si="4"/>
        <v>137841596</v>
      </c>
      <c r="I64" s="17">
        <f t="shared" si="5"/>
        <v>27.828877585711954</v>
      </c>
    </row>
    <row r="65" spans="1:9" ht="15" customHeight="1">
      <c r="A65" s="37"/>
      <c r="B65" s="32"/>
      <c r="C65" s="30" t="s">
        <v>50</v>
      </c>
      <c r="D65" s="15">
        <v>380166242</v>
      </c>
      <c r="E65" s="16">
        <f t="shared" si="6"/>
        <v>15.610991750744702</v>
      </c>
      <c r="F65" s="15">
        <v>307853225</v>
      </c>
      <c r="G65" s="16">
        <f t="shared" si="7"/>
        <v>13.952517428794806</v>
      </c>
      <c r="H65" s="45">
        <f t="shared" si="4"/>
        <v>72313017</v>
      </c>
      <c r="I65" s="17">
        <f t="shared" si="5"/>
        <v>23.489445985176864</v>
      </c>
    </row>
    <row r="66" spans="1:9" ht="15" customHeight="1">
      <c r="A66" s="37"/>
      <c r="B66" s="40"/>
      <c r="C66" s="30" t="s">
        <v>97</v>
      </c>
      <c r="D66" s="15">
        <v>27421750</v>
      </c>
      <c r="E66" s="16">
        <f t="shared" si="6"/>
        <v>1.126035575354909</v>
      </c>
      <c r="F66" s="15">
        <v>19072100</v>
      </c>
      <c r="G66" s="16">
        <f t="shared" si="7"/>
        <v>0.864385317560722</v>
      </c>
      <c r="H66" s="45">
        <f t="shared" si="4"/>
        <v>8349650</v>
      </c>
      <c r="I66" s="17">
        <f t="shared" si="5"/>
        <v>43.77939503253444</v>
      </c>
    </row>
    <row r="67" spans="1:9" ht="15" customHeight="1">
      <c r="A67" s="37"/>
      <c r="B67" s="40"/>
      <c r="C67" s="30" t="s">
        <v>98</v>
      </c>
      <c r="D67" s="15">
        <v>213238000</v>
      </c>
      <c r="E67" s="16">
        <f t="shared" si="6"/>
        <v>8.756318397532253</v>
      </c>
      <c r="F67" s="15">
        <v>152711663</v>
      </c>
      <c r="G67" s="16">
        <f t="shared" si="7"/>
        <v>6.92119479855291</v>
      </c>
      <c r="H67" s="45">
        <f t="shared" si="4"/>
        <v>60526337</v>
      </c>
      <c r="I67" s="17">
        <f t="shared" si="5"/>
        <v>39.63439059661082</v>
      </c>
    </row>
    <row r="68" spans="1:9" ht="15" customHeight="1">
      <c r="A68" s="37"/>
      <c r="B68" s="40"/>
      <c r="C68" s="30" t="s">
        <v>99</v>
      </c>
      <c r="D68" s="15">
        <v>12246680</v>
      </c>
      <c r="E68" s="16">
        <f t="shared" si="6"/>
        <v>0.5028926804448095</v>
      </c>
      <c r="F68" s="15">
        <v>8978495</v>
      </c>
      <c r="G68" s="16">
        <f t="shared" si="7"/>
        <v>0.40692316272420737</v>
      </c>
      <c r="H68" s="45">
        <f t="shared" si="4"/>
        <v>3268185</v>
      </c>
      <c r="I68" s="17">
        <f t="shared" si="5"/>
        <v>36.400142785622755</v>
      </c>
    </row>
    <row r="69" spans="1:9" ht="15" customHeight="1">
      <c r="A69" s="37"/>
      <c r="B69" s="40"/>
      <c r="C69" s="30" t="s">
        <v>100</v>
      </c>
      <c r="D69" s="15">
        <v>87485</v>
      </c>
      <c r="E69" s="16">
        <f t="shared" si="6"/>
        <v>0.0035924484144857346</v>
      </c>
      <c r="F69" s="15">
        <v>107797</v>
      </c>
      <c r="G69" s="16">
        <f t="shared" si="7"/>
        <v>0.0048855733808596405</v>
      </c>
      <c r="H69" s="45">
        <f aca="true" t="shared" si="8" ref="H69:H100">D69-F69</f>
        <v>-20312</v>
      </c>
      <c r="I69" s="17">
        <f aca="true" t="shared" si="9" ref="I69:I100">IF(F69=0,0,H69/F69*100)</f>
        <v>-18.84282493946956</v>
      </c>
    </row>
    <row r="70" spans="1:9" ht="15" customHeight="1">
      <c r="A70" s="37"/>
      <c r="B70" s="34"/>
      <c r="C70" s="33" t="s">
        <v>101</v>
      </c>
      <c r="D70" s="64">
        <v>0</v>
      </c>
      <c r="E70" s="16">
        <f aca="true" t="shared" si="10" ref="E70:E101">D70/$D$5*100</f>
        <v>0</v>
      </c>
      <c r="F70" s="64">
        <v>6595281</v>
      </c>
      <c r="G70" s="16">
        <f aca="true" t="shared" si="11" ref="G70:G101">F70/$F$5*100</f>
        <v>0.2989111876294271</v>
      </c>
      <c r="H70" s="64">
        <f t="shared" si="8"/>
        <v>-6595281</v>
      </c>
      <c r="I70" s="17">
        <f t="shared" si="9"/>
        <v>-100</v>
      </c>
    </row>
    <row r="71" spans="1:9" ht="15" customHeight="1">
      <c r="A71" s="37"/>
      <c r="B71" s="91" t="s">
        <v>102</v>
      </c>
      <c r="C71" s="92"/>
      <c r="D71" s="27">
        <v>100000</v>
      </c>
      <c r="E71" s="16">
        <f t="shared" si="10"/>
        <v>0.004106359278145665</v>
      </c>
      <c r="F71" s="64">
        <v>100000</v>
      </c>
      <c r="G71" s="16">
        <f t="shared" si="11"/>
        <v>0.004532197909830182</v>
      </c>
      <c r="H71" s="47">
        <f t="shared" si="8"/>
        <v>0</v>
      </c>
      <c r="I71" s="17">
        <f t="shared" si="9"/>
        <v>0</v>
      </c>
    </row>
    <row r="72" spans="1:9" ht="15" customHeight="1">
      <c r="A72" s="37"/>
      <c r="B72" s="91" t="s">
        <v>51</v>
      </c>
      <c r="C72" s="92"/>
      <c r="D72" s="27">
        <f>SUM(D73:D74)</f>
        <v>5229667</v>
      </c>
      <c r="E72" s="16">
        <f t="shared" si="10"/>
        <v>0.21474891607062202</v>
      </c>
      <c r="F72" s="27">
        <f>SUM(F73:F74)</f>
        <v>4485917</v>
      </c>
      <c r="G72" s="16">
        <f t="shared" si="11"/>
        <v>0.2033106365107168</v>
      </c>
      <c r="H72" s="47">
        <f t="shared" si="8"/>
        <v>743750</v>
      </c>
      <c r="I72" s="17">
        <f t="shared" si="9"/>
        <v>16.579664759735856</v>
      </c>
    </row>
    <row r="73" spans="1:9" ht="15" customHeight="1">
      <c r="A73" s="37"/>
      <c r="B73" s="32"/>
      <c r="C73" s="63" t="s">
        <v>103</v>
      </c>
      <c r="D73" s="15">
        <v>523799</v>
      </c>
      <c r="E73" s="16">
        <f t="shared" si="10"/>
        <v>0.02150906883533421</v>
      </c>
      <c r="F73" s="15">
        <v>714917</v>
      </c>
      <c r="G73" s="16">
        <f t="shared" si="11"/>
        <v>0.03240145333102064</v>
      </c>
      <c r="H73" s="45">
        <f t="shared" si="8"/>
        <v>-191118</v>
      </c>
      <c r="I73" s="17">
        <f t="shared" si="9"/>
        <v>-26.732893468752316</v>
      </c>
    </row>
    <row r="74" spans="1:9" ht="15" customHeight="1">
      <c r="A74" s="37"/>
      <c r="B74" s="40"/>
      <c r="C74" s="30" t="s">
        <v>104</v>
      </c>
      <c r="D74" s="15">
        <v>4705868</v>
      </c>
      <c r="E74" s="19">
        <f t="shared" si="10"/>
        <v>0.19323984723528784</v>
      </c>
      <c r="F74" s="15">
        <v>3771000</v>
      </c>
      <c r="G74" s="19">
        <f t="shared" si="11"/>
        <v>0.17090918317969614</v>
      </c>
      <c r="H74" s="45">
        <f t="shared" si="8"/>
        <v>934868</v>
      </c>
      <c r="I74" s="20">
        <f t="shared" si="9"/>
        <v>24.790983823919387</v>
      </c>
    </row>
    <row r="75" spans="1:9" ht="15" customHeight="1">
      <c r="A75" s="97" t="s">
        <v>52</v>
      </c>
      <c r="B75" s="98"/>
      <c r="C75" s="90"/>
      <c r="D75" s="10">
        <f>SUM(D76,D80,D83,D87)</f>
        <v>1209467502</v>
      </c>
      <c r="E75" s="11">
        <f t="shared" si="10"/>
        <v>49.6650809845336</v>
      </c>
      <c r="F75" s="10">
        <f>SUM(F76,F80,F83,F87)</f>
        <v>1205680524</v>
      </c>
      <c r="G75" s="11">
        <f t="shared" si="11"/>
        <v>54.643827507957575</v>
      </c>
      <c r="H75" s="43">
        <f t="shared" si="8"/>
        <v>3786978</v>
      </c>
      <c r="I75" s="12">
        <f t="shared" si="9"/>
        <v>0.3140946481772977</v>
      </c>
    </row>
    <row r="76" spans="1:9" ht="15" customHeight="1">
      <c r="A76" s="36"/>
      <c r="B76" s="99" t="s">
        <v>53</v>
      </c>
      <c r="C76" s="100"/>
      <c r="D76" s="21">
        <f>SUM(D77:D79)</f>
        <v>381256663</v>
      </c>
      <c r="E76" s="22">
        <f t="shared" si="10"/>
        <v>15.65576835464905</v>
      </c>
      <c r="F76" s="21">
        <f>SUM(F77:F79)</f>
        <v>363339266</v>
      </c>
      <c r="G76" s="50">
        <f t="shared" si="11"/>
        <v>16.467254619244322</v>
      </c>
      <c r="H76" s="44">
        <f t="shared" si="8"/>
        <v>17917397</v>
      </c>
      <c r="I76" s="23">
        <f t="shared" si="9"/>
        <v>4.931313149072085</v>
      </c>
    </row>
    <row r="77" spans="1:9" ht="15" customHeight="1">
      <c r="A77" s="37"/>
      <c r="B77" s="32"/>
      <c r="C77" s="30" t="s">
        <v>54</v>
      </c>
      <c r="D77" s="15">
        <v>371039667</v>
      </c>
      <c r="E77" s="16">
        <f t="shared" si="10"/>
        <v>15.236221791455279</v>
      </c>
      <c r="F77" s="15">
        <v>355931089</v>
      </c>
      <c r="G77" s="16">
        <f t="shared" si="11"/>
        <v>16.1315013760938</v>
      </c>
      <c r="H77" s="45">
        <f t="shared" si="8"/>
        <v>15108578</v>
      </c>
      <c r="I77" s="17">
        <f t="shared" si="9"/>
        <v>4.2448042519826075</v>
      </c>
    </row>
    <row r="78" spans="1:9" ht="15" customHeight="1">
      <c r="A78" s="37"/>
      <c r="B78" s="40"/>
      <c r="C78" s="30" t="s">
        <v>55</v>
      </c>
      <c r="D78" s="15">
        <v>8712564</v>
      </c>
      <c r="E78" s="16">
        <f t="shared" si="10"/>
        <v>0.35776918017837905</v>
      </c>
      <c r="F78" s="15">
        <v>5835281</v>
      </c>
      <c r="G78" s="16">
        <f t="shared" si="11"/>
        <v>0.26446648351471774</v>
      </c>
      <c r="H78" s="45">
        <f t="shared" si="8"/>
        <v>2877283</v>
      </c>
      <c r="I78" s="17">
        <f t="shared" si="9"/>
        <v>49.308388062203</v>
      </c>
    </row>
    <row r="79" spans="1:9" ht="15" customHeight="1">
      <c r="A79" s="37"/>
      <c r="B79" s="34"/>
      <c r="C79" s="30" t="s">
        <v>56</v>
      </c>
      <c r="D79" s="15">
        <v>1504432</v>
      </c>
      <c r="E79" s="16">
        <f t="shared" si="10"/>
        <v>0.06177738301539239</v>
      </c>
      <c r="F79" s="15">
        <v>1572896</v>
      </c>
      <c r="G79" s="16">
        <f t="shared" si="11"/>
        <v>0.07128675963580253</v>
      </c>
      <c r="H79" s="45">
        <f t="shared" si="8"/>
        <v>-68464</v>
      </c>
      <c r="I79" s="17">
        <f t="shared" si="9"/>
        <v>-4.352735336602039</v>
      </c>
    </row>
    <row r="80" spans="1:9" ht="15" customHeight="1">
      <c r="A80" s="37"/>
      <c r="B80" s="95" t="s">
        <v>57</v>
      </c>
      <c r="C80" s="96"/>
      <c r="D80" s="15">
        <f>SUM(D81:D82)</f>
        <v>54218949</v>
      </c>
      <c r="E80" s="16">
        <f t="shared" si="10"/>
        <v>2.2264248427745663</v>
      </c>
      <c r="F80" s="15">
        <f>SUM(F81:F82)</f>
        <v>127711463</v>
      </c>
      <c r="G80" s="16">
        <f t="shared" si="11"/>
        <v>5.788136256699546</v>
      </c>
      <c r="H80" s="45">
        <f t="shared" si="8"/>
        <v>-73492514</v>
      </c>
      <c r="I80" s="17">
        <f t="shared" si="9"/>
        <v>-57.54574591319184</v>
      </c>
    </row>
    <row r="81" spans="1:9" ht="15" customHeight="1">
      <c r="A81" s="37"/>
      <c r="B81" s="32"/>
      <c r="C81" s="30" t="s">
        <v>58</v>
      </c>
      <c r="D81" s="15">
        <v>49091021</v>
      </c>
      <c r="E81" s="16">
        <f t="shared" si="10"/>
        <v>2.0158536955699367</v>
      </c>
      <c r="F81" s="15">
        <v>123887493</v>
      </c>
      <c r="G81" s="16">
        <f t="shared" si="11"/>
        <v>5.614826368287011</v>
      </c>
      <c r="H81" s="45">
        <f t="shared" si="8"/>
        <v>-74796472</v>
      </c>
      <c r="I81" s="17">
        <f t="shared" si="9"/>
        <v>-60.37451415696983</v>
      </c>
    </row>
    <row r="82" spans="1:9" ht="15" customHeight="1">
      <c r="A82" s="37"/>
      <c r="B82" s="34"/>
      <c r="C82" s="30" t="s">
        <v>59</v>
      </c>
      <c r="D82" s="15">
        <v>5127928</v>
      </c>
      <c r="E82" s="16">
        <f t="shared" si="10"/>
        <v>0.2105711472046294</v>
      </c>
      <c r="F82" s="15">
        <v>3823970</v>
      </c>
      <c r="G82" s="16">
        <f t="shared" si="11"/>
        <v>0.1733098884125332</v>
      </c>
      <c r="H82" s="45">
        <f t="shared" si="8"/>
        <v>1303958</v>
      </c>
      <c r="I82" s="17">
        <f t="shared" si="9"/>
        <v>34.09958760136716</v>
      </c>
    </row>
    <row r="83" spans="1:9" ht="15" customHeight="1">
      <c r="A83" s="37"/>
      <c r="B83" s="95" t="s">
        <v>105</v>
      </c>
      <c r="C83" s="96"/>
      <c r="D83" s="15">
        <f>SUM(D84:D86)</f>
        <v>760754163</v>
      </c>
      <c r="E83" s="16">
        <f t="shared" si="10"/>
        <v>31.239299156229894</v>
      </c>
      <c r="F83" s="15">
        <f>SUM(F84:F86)</f>
        <v>705831923</v>
      </c>
      <c r="G83" s="16">
        <f t="shared" si="11"/>
        <v>31.989699661120174</v>
      </c>
      <c r="H83" s="45">
        <f t="shared" si="8"/>
        <v>54922240</v>
      </c>
      <c r="I83" s="17">
        <f t="shared" si="9"/>
        <v>7.781206574868958</v>
      </c>
    </row>
    <row r="84" spans="1:9" ht="15" customHeight="1">
      <c r="A84" s="37"/>
      <c r="B84" s="32"/>
      <c r="C84" s="30" t="s">
        <v>60</v>
      </c>
      <c r="D84" s="15">
        <v>754256663</v>
      </c>
      <c r="E84" s="16">
        <f t="shared" si="10"/>
        <v>30.97248846213238</v>
      </c>
      <c r="F84" s="15">
        <v>699738523</v>
      </c>
      <c r="G84" s="16">
        <f t="shared" si="11"/>
        <v>31.713534713682584</v>
      </c>
      <c r="H84" s="45">
        <f t="shared" si="8"/>
        <v>54518140</v>
      </c>
      <c r="I84" s="17">
        <f t="shared" si="9"/>
        <v>7.791216033992743</v>
      </c>
    </row>
    <row r="85" spans="1:9" ht="15" customHeight="1">
      <c r="A85" s="37"/>
      <c r="B85" s="40"/>
      <c r="C85" s="30" t="s">
        <v>106</v>
      </c>
      <c r="D85" s="15">
        <v>6497500</v>
      </c>
      <c r="E85" s="16">
        <f t="shared" si="10"/>
        <v>0.26681069409751457</v>
      </c>
      <c r="F85" s="15">
        <v>6078000</v>
      </c>
      <c r="G85" s="16">
        <f t="shared" si="11"/>
        <v>0.2754669889594784</v>
      </c>
      <c r="H85" s="64">
        <f t="shared" si="8"/>
        <v>419500</v>
      </c>
      <c r="I85" s="17">
        <f t="shared" si="9"/>
        <v>6.901941428101349</v>
      </c>
    </row>
    <row r="86" spans="1:9" ht="15" customHeight="1">
      <c r="A86" s="37"/>
      <c r="B86" s="34"/>
      <c r="C86" s="30" t="s">
        <v>107</v>
      </c>
      <c r="D86" s="64">
        <v>0</v>
      </c>
      <c r="E86" s="16">
        <f t="shared" si="10"/>
        <v>0</v>
      </c>
      <c r="F86" s="64">
        <v>15400</v>
      </c>
      <c r="G86" s="16">
        <f t="shared" si="11"/>
        <v>0.0006979584781138479</v>
      </c>
      <c r="H86" s="64">
        <f t="shared" si="8"/>
        <v>-15400</v>
      </c>
      <c r="I86" s="17">
        <f t="shared" si="9"/>
        <v>-100</v>
      </c>
    </row>
    <row r="87" spans="1:9" ht="15" customHeight="1">
      <c r="A87" s="37"/>
      <c r="B87" s="95" t="s">
        <v>61</v>
      </c>
      <c r="C87" s="96"/>
      <c r="D87" s="15">
        <f>SUM(D88:D89)</f>
        <v>13237727</v>
      </c>
      <c r="E87" s="16">
        <f t="shared" si="10"/>
        <v>0.5435886308800938</v>
      </c>
      <c r="F87" s="15">
        <f>SUM(F88:F89)</f>
        <v>8797872</v>
      </c>
      <c r="G87" s="16">
        <f t="shared" si="11"/>
        <v>0.3987369708935348</v>
      </c>
      <c r="H87" s="45">
        <f t="shared" si="8"/>
        <v>4439855</v>
      </c>
      <c r="I87" s="17">
        <f t="shared" si="9"/>
        <v>50.46510110626752</v>
      </c>
    </row>
    <row r="88" spans="1:9" ht="15" customHeight="1">
      <c r="A88" s="37"/>
      <c r="B88" s="32"/>
      <c r="C88" s="30" t="s">
        <v>62</v>
      </c>
      <c r="D88" s="15">
        <v>13194927</v>
      </c>
      <c r="E88" s="16">
        <f t="shared" si="10"/>
        <v>0.5418311091090474</v>
      </c>
      <c r="F88" s="15">
        <v>8765072</v>
      </c>
      <c r="G88" s="16">
        <f t="shared" si="11"/>
        <v>0.3972504099791105</v>
      </c>
      <c r="H88" s="45">
        <f t="shared" si="8"/>
        <v>4429855</v>
      </c>
      <c r="I88" s="17">
        <f t="shared" si="9"/>
        <v>50.539858657179316</v>
      </c>
    </row>
    <row r="89" spans="1:9" ht="15" customHeight="1">
      <c r="A89" s="37"/>
      <c r="B89" s="40"/>
      <c r="C89" s="33" t="s">
        <v>63</v>
      </c>
      <c r="D89" s="27">
        <v>42800</v>
      </c>
      <c r="E89" s="28">
        <f t="shared" si="10"/>
        <v>0.0017575217710463448</v>
      </c>
      <c r="F89" s="27">
        <v>32800</v>
      </c>
      <c r="G89" s="28">
        <f t="shared" si="11"/>
        <v>0.0014865609144242994</v>
      </c>
      <c r="H89" s="47">
        <f t="shared" si="8"/>
        <v>10000</v>
      </c>
      <c r="I89" s="29">
        <f t="shared" si="9"/>
        <v>30.48780487804878</v>
      </c>
    </row>
    <row r="90" spans="1:9" ht="15" customHeight="1">
      <c r="A90" s="97" t="s">
        <v>64</v>
      </c>
      <c r="B90" s="98"/>
      <c r="C90" s="90"/>
      <c r="D90" s="10">
        <f>D91</f>
        <v>7500000</v>
      </c>
      <c r="E90" s="11">
        <f t="shared" si="10"/>
        <v>0.3079769458609249</v>
      </c>
      <c r="F90" s="10">
        <f>F91</f>
        <v>7400000</v>
      </c>
      <c r="G90" s="11">
        <f t="shared" si="11"/>
        <v>0.3353826453274334</v>
      </c>
      <c r="H90" s="43">
        <f t="shared" si="8"/>
        <v>100000</v>
      </c>
      <c r="I90" s="12">
        <f t="shared" si="9"/>
        <v>1.3513513513513513</v>
      </c>
    </row>
    <row r="91" spans="1:9" ht="15" customHeight="1">
      <c r="A91" s="37"/>
      <c r="B91" s="99" t="s">
        <v>65</v>
      </c>
      <c r="C91" s="100"/>
      <c r="D91" s="21">
        <f>SUM(D92:D93)</f>
        <v>7500000</v>
      </c>
      <c r="E91" s="22">
        <f t="shared" si="10"/>
        <v>0.3079769458609249</v>
      </c>
      <c r="F91" s="21">
        <f>SUM(F92:F93)</f>
        <v>7400000</v>
      </c>
      <c r="G91" s="22">
        <f t="shared" si="11"/>
        <v>0.3353826453274334</v>
      </c>
      <c r="H91" s="44">
        <f t="shared" si="8"/>
        <v>100000</v>
      </c>
      <c r="I91" s="23">
        <f t="shared" si="9"/>
        <v>1.3513513513513513</v>
      </c>
    </row>
    <row r="92" spans="1:9" ht="15" customHeight="1">
      <c r="A92" s="37"/>
      <c r="B92" s="32"/>
      <c r="C92" s="30" t="s">
        <v>66</v>
      </c>
      <c r="D92" s="15">
        <v>300000</v>
      </c>
      <c r="E92" s="16">
        <f t="shared" si="10"/>
        <v>0.012319077834436996</v>
      </c>
      <c r="F92" s="15">
        <v>300000</v>
      </c>
      <c r="G92" s="16">
        <f t="shared" si="11"/>
        <v>0.013596593729490545</v>
      </c>
      <c r="H92" s="45">
        <f t="shared" si="8"/>
        <v>0</v>
      </c>
      <c r="I92" s="17">
        <f t="shared" si="9"/>
        <v>0</v>
      </c>
    </row>
    <row r="93" spans="1:9" ht="15" customHeight="1">
      <c r="A93" s="37"/>
      <c r="B93" s="40"/>
      <c r="C93" s="33" t="s">
        <v>108</v>
      </c>
      <c r="D93" s="27">
        <v>7200000</v>
      </c>
      <c r="E93" s="28">
        <f t="shared" si="10"/>
        <v>0.29565786802648786</v>
      </c>
      <c r="F93" s="27">
        <v>7100000</v>
      </c>
      <c r="G93" s="28">
        <f t="shared" si="11"/>
        <v>0.3217860515979429</v>
      </c>
      <c r="H93" s="47">
        <f t="shared" si="8"/>
        <v>100000</v>
      </c>
      <c r="I93" s="29">
        <f t="shared" si="9"/>
        <v>1.4084507042253522</v>
      </c>
    </row>
    <row r="94" spans="1:9" ht="15" customHeight="1">
      <c r="A94" s="97" t="s">
        <v>67</v>
      </c>
      <c r="B94" s="98"/>
      <c r="C94" s="90"/>
      <c r="D94" s="10">
        <f>D95</f>
        <v>3948197</v>
      </c>
      <c r="E94" s="11">
        <f t="shared" si="10"/>
        <v>0.16212715382896878</v>
      </c>
      <c r="F94" s="10">
        <f>F95</f>
        <v>1390977</v>
      </c>
      <c r="G94" s="11">
        <f t="shared" si="11"/>
        <v>0.06304183052021856</v>
      </c>
      <c r="H94" s="43">
        <f t="shared" si="8"/>
        <v>2557220</v>
      </c>
      <c r="I94" s="12">
        <f t="shared" si="9"/>
        <v>183.84344241493568</v>
      </c>
    </row>
    <row r="95" spans="1:9" ht="15" customHeight="1">
      <c r="A95" s="37"/>
      <c r="B95" s="99" t="s">
        <v>68</v>
      </c>
      <c r="C95" s="100"/>
      <c r="D95" s="21">
        <f>SUM(D96:D97)</f>
        <v>3948197</v>
      </c>
      <c r="E95" s="22">
        <f t="shared" si="10"/>
        <v>0.16212715382896878</v>
      </c>
      <c r="F95" s="21">
        <f>SUM(F96:F97)</f>
        <v>1390977</v>
      </c>
      <c r="G95" s="22">
        <f t="shared" si="11"/>
        <v>0.06304183052021856</v>
      </c>
      <c r="H95" s="44">
        <f t="shared" si="8"/>
        <v>2557220</v>
      </c>
      <c r="I95" s="23">
        <f t="shared" si="9"/>
        <v>183.84344241493568</v>
      </c>
    </row>
    <row r="96" spans="1:9" ht="15" customHeight="1">
      <c r="A96" s="37"/>
      <c r="B96" s="32"/>
      <c r="C96" s="33" t="s">
        <v>109</v>
      </c>
      <c r="D96" s="27">
        <v>214197</v>
      </c>
      <c r="E96" s="28">
        <f t="shared" si="10"/>
        <v>0.008795698383009668</v>
      </c>
      <c r="F96" s="64">
        <v>80977</v>
      </c>
      <c r="G96" s="16">
        <f t="shared" si="11"/>
        <v>0.003670037901443186</v>
      </c>
      <c r="H96" s="47">
        <f t="shared" si="8"/>
        <v>133220</v>
      </c>
      <c r="I96" s="29">
        <f t="shared" si="9"/>
        <v>164.51585017968065</v>
      </c>
    </row>
    <row r="97" spans="1:9" ht="15" customHeight="1">
      <c r="A97" s="37"/>
      <c r="B97" s="32"/>
      <c r="C97" s="33" t="s">
        <v>110</v>
      </c>
      <c r="D97" s="27">
        <v>3734000</v>
      </c>
      <c r="E97" s="28">
        <f t="shared" si="10"/>
        <v>0.15333145544595914</v>
      </c>
      <c r="F97" s="27">
        <v>1310000</v>
      </c>
      <c r="G97" s="28">
        <f t="shared" si="11"/>
        <v>0.05937179261877538</v>
      </c>
      <c r="H97" s="47">
        <f t="shared" si="8"/>
        <v>2424000</v>
      </c>
      <c r="I97" s="29">
        <f t="shared" si="9"/>
        <v>185.0381679389313</v>
      </c>
    </row>
    <row r="98" spans="1:9" ht="15" customHeight="1">
      <c r="A98" s="97" t="s">
        <v>69</v>
      </c>
      <c r="B98" s="98"/>
      <c r="C98" s="90"/>
      <c r="D98" s="10">
        <f>SUM(D99:D101)</f>
        <v>276756634</v>
      </c>
      <c r="E98" s="11">
        <f t="shared" si="10"/>
        <v>11.36462171814264</v>
      </c>
      <c r="F98" s="10">
        <f>SUM(F99:F101)</f>
        <v>233984453</v>
      </c>
      <c r="G98" s="11">
        <f t="shared" si="11"/>
        <v>10.604638488193583</v>
      </c>
      <c r="H98" s="43">
        <f t="shared" si="8"/>
        <v>42772181</v>
      </c>
      <c r="I98" s="12">
        <f t="shared" si="9"/>
        <v>18.27992435035844</v>
      </c>
    </row>
    <row r="99" spans="1:9" ht="15" customHeight="1">
      <c r="A99" s="37"/>
      <c r="B99" s="93" t="s">
        <v>111</v>
      </c>
      <c r="C99" s="94"/>
      <c r="D99" s="21">
        <v>28328128</v>
      </c>
      <c r="E99" s="22">
        <f t="shared" si="10"/>
        <v>1.16325471245298</v>
      </c>
      <c r="F99" s="21">
        <v>19614718</v>
      </c>
      <c r="G99" s="22">
        <f t="shared" si="11"/>
        <v>0.8889778392150844</v>
      </c>
      <c r="H99" s="44">
        <f t="shared" si="8"/>
        <v>8713410</v>
      </c>
      <c r="I99" s="23">
        <f t="shared" si="9"/>
        <v>44.42281556125354</v>
      </c>
    </row>
    <row r="100" spans="1:9" ht="15" customHeight="1">
      <c r="A100" s="37"/>
      <c r="B100" s="103" t="s">
        <v>112</v>
      </c>
      <c r="C100" s="104"/>
      <c r="D100" s="21">
        <v>10871706</v>
      </c>
      <c r="E100" s="22">
        <f t="shared" si="10"/>
        <v>0.44643130802371894</v>
      </c>
      <c r="F100" s="21">
        <v>10743735</v>
      </c>
      <c r="G100" s="16">
        <f t="shared" si="11"/>
        <v>0.4869273331076936</v>
      </c>
      <c r="H100" s="44">
        <f t="shared" si="8"/>
        <v>127971</v>
      </c>
      <c r="I100" s="23">
        <f t="shared" si="9"/>
        <v>1.1911220818458386</v>
      </c>
    </row>
    <row r="101" spans="1:9" ht="15" customHeight="1">
      <c r="A101" s="37"/>
      <c r="B101" s="105" t="s">
        <v>113</v>
      </c>
      <c r="C101" s="106"/>
      <c r="D101" s="27">
        <v>237556800</v>
      </c>
      <c r="E101" s="28">
        <f t="shared" si="10"/>
        <v>9.75493569766594</v>
      </c>
      <c r="F101" s="27">
        <v>203626000</v>
      </c>
      <c r="G101" s="28">
        <f t="shared" si="11"/>
        <v>9.228733315870805</v>
      </c>
      <c r="H101" s="47">
        <f aca="true" t="shared" si="12" ref="H101:H106">D101-F101</f>
        <v>33930800</v>
      </c>
      <c r="I101" s="29">
        <f aca="true" t="shared" si="13" ref="I101:I106">IF(F101=0,0,H101/F101*100)</f>
        <v>16.663294471236483</v>
      </c>
    </row>
    <row r="102" spans="1:9" ht="15" customHeight="1">
      <c r="A102" s="97" t="s">
        <v>114</v>
      </c>
      <c r="B102" s="98"/>
      <c r="C102" s="90"/>
      <c r="D102" s="10">
        <f>SUM(D103:D104)</f>
        <v>30248345</v>
      </c>
      <c r="E102" s="11">
        <f>D102/$D$5*100</f>
        <v>1.2421057213930105</v>
      </c>
      <c r="F102" s="10">
        <f>SUM(F103:F104)</f>
        <v>26546961</v>
      </c>
      <c r="G102" s="11">
        <f>F102/$F$5*100</f>
        <v>1.2031608115654335</v>
      </c>
      <c r="H102" s="43">
        <f t="shared" si="12"/>
        <v>3701384</v>
      </c>
      <c r="I102" s="12">
        <f t="shared" si="13"/>
        <v>13.942778610327563</v>
      </c>
    </row>
    <row r="103" spans="1:9" ht="15" customHeight="1">
      <c r="A103" s="37"/>
      <c r="B103" s="103" t="s">
        <v>70</v>
      </c>
      <c r="C103" s="104"/>
      <c r="D103" s="21">
        <v>27236345</v>
      </c>
      <c r="E103" s="22">
        <f>D103/$D$5*100</f>
        <v>1.118422179935263</v>
      </c>
      <c r="F103" s="21">
        <v>23537001</v>
      </c>
      <c r="G103" s="22">
        <f>F103/$F$5*100</f>
        <v>1.0667434673587088</v>
      </c>
      <c r="H103" s="44">
        <f t="shared" si="12"/>
        <v>3699344</v>
      </c>
      <c r="I103" s="23">
        <f t="shared" si="13"/>
        <v>15.717142553547921</v>
      </c>
    </row>
    <row r="104" spans="1:9" ht="15" customHeight="1">
      <c r="A104" s="37"/>
      <c r="B104" s="95" t="s">
        <v>71</v>
      </c>
      <c r="C104" s="96"/>
      <c r="D104" s="15">
        <f>SUM(D105:D106)</f>
        <v>3012000</v>
      </c>
      <c r="E104" s="16">
        <f>D104/$D$5*100</f>
        <v>0.12368354145774743</v>
      </c>
      <c r="F104" s="15">
        <f>SUM(F105:F106)</f>
        <v>3009960</v>
      </c>
      <c r="G104" s="16">
        <f>F104/$F$5*100</f>
        <v>0.13641734420672452</v>
      </c>
      <c r="H104" s="45">
        <f t="shared" si="12"/>
        <v>2040</v>
      </c>
      <c r="I104" s="17">
        <f t="shared" si="13"/>
        <v>0.06777498704301718</v>
      </c>
    </row>
    <row r="105" spans="1:9" ht="15" customHeight="1">
      <c r="A105" s="37"/>
      <c r="B105" s="32"/>
      <c r="C105" s="30" t="s">
        <v>115</v>
      </c>
      <c r="D105" s="15">
        <v>3000000</v>
      </c>
      <c r="E105" s="16">
        <f>D105/$D$5*100</f>
        <v>0.12319077834436994</v>
      </c>
      <c r="F105" s="15">
        <v>3000000</v>
      </c>
      <c r="G105" s="16">
        <f>F105/$F$5*100</f>
        <v>0.13596593729490544</v>
      </c>
      <c r="H105" s="45">
        <f t="shared" si="12"/>
        <v>0</v>
      </c>
      <c r="I105" s="17">
        <f t="shared" si="13"/>
        <v>0</v>
      </c>
    </row>
    <row r="106" spans="1:9" ht="15" customHeight="1">
      <c r="A106" s="38"/>
      <c r="B106" s="41"/>
      <c r="C106" s="31" t="s">
        <v>116</v>
      </c>
      <c r="D106" s="18">
        <v>12000</v>
      </c>
      <c r="E106" s="19">
        <f>D106/$D$5*100</f>
        <v>0.0004927631133774798</v>
      </c>
      <c r="F106" s="18">
        <v>9960</v>
      </c>
      <c r="G106" s="19">
        <f>F106/$F$5*100</f>
        <v>0.00045140691181908606</v>
      </c>
      <c r="H106" s="46">
        <f t="shared" si="12"/>
        <v>2040</v>
      </c>
      <c r="I106" s="20">
        <f t="shared" si="13"/>
        <v>20.481927710843372</v>
      </c>
    </row>
  </sheetData>
  <mergeCells count="42">
    <mergeCell ref="A3:C4"/>
    <mergeCell ref="D3:D4"/>
    <mergeCell ref="F3:F4"/>
    <mergeCell ref="H3:H4"/>
    <mergeCell ref="A5:C5"/>
    <mergeCell ref="A6:C6"/>
    <mergeCell ref="B7:C7"/>
    <mergeCell ref="A12:C12"/>
    <mergeCell ref="B13:C13"/>
    <mergeCell ref="B16:C16"/>
    <mergeCell ref="B20:C20"/>
    <mergeCell ref="B21:C21"/>
    <mergeCell ref="B22:C22"/>
    <mergeCell ref="B30:C30"/>
    <mergeCell ref="B33:C33"/>
    <mergeCell ref="A37:C37"/>
    <mergeCell ref="B38:C38"/>
    <mergeCell ref="B49:C49"/>
    <mergeCell ref="B50:C50"/>
    <mergeCell ref="B54:C54"/>
    <mergeCell ref="B72:C72"/>
    <mergeCell ref="A75:C75"/>
    <mergeCell ref="B76:C76"/>
    <mergeCell ref="B80:C80"/>
    <mergeCell ref="B104:C104"/>
    <mergeCell ref="A94:C94"/>
    <mergeCell ref="B95:C95"/>
    <mergeCell ref="A98:C98"/>
    <mergeCell ref="A102:C102"/>
    <mergeCell ref="B103:C103"/>
    <mergeCell ref="B100:C100"/>
    <mergeCell ref="B101:C101"/>
    <mergeCell ref="B71:C71"/>
    <mergeCell ref="B99:C99"/>
    <mergeCell ref="B47:C47"/>
    <mergeCell ref="B83:C83"/>
    <mergeCell ref="B87:C87"/>
    <mergeCell ref="A90:C90"/>
    <mergeCell ref="B91:C91"/>
    <mergeCell ref="B55:C55"/>
    <mergeCell ref="B57:C57"/>
    <mergeCell ref="B64:C64"/>
  </mergeCells>
  <printOptions/>
  <pageMargins left="0.32" right="0.14" top="0.74" bottom="0.43" header="0.5" footer="0.48"/>
  <pageSetup fitToHeight="2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N P S</dc:creator>
  <cp:keywords/>
  <dc:description/>
  <cp:lastModifiedBy>lg</cp:lastModifiedBy>
  <cp:lastPrinted>2008-01-01T08:41:37Z</cp:lastPrinted>
  <dcterms:created xsi:type="dcterms:W3CDTF">1998-06-25T09:34:52Z</dcterms:created>
  <dcterms:modified xsi:type="dcterms:W3CDTF">2008-01-23T03:00:49Z</dcterms:modified>
  <cp:category/>
  <cp:version/>
  <cp:contentType/>
  <cp:contentStatus/>
</cp:coreProperties>
</file>